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85" windowWidth="11340" windowHeight="6675" firstSheet="3" activeTab="6"/>
  </bookViews>
  <sheets>
    <sheet name="IA Közh_merleg" sheetId="1" r:id="rId1"/>
    <sheet name="IB_Közh_eredmkim" sheetId="2" r:id="rId2"/>
    <sheet name="Naplófőkv_2008" sheetId="3" r:id="rId3"/>
    <sheet name="II.ktgv_támogatás" sheetId="4" r:id="rId4"/>
    <sheet name="III.kapott_támog" sheetId="5" r:id="rId5"/>
    <sheet name="IV.Vagyonfelh" sheetId="6" r:id="rId6"/>
    <sheet name="V.célszerinti" sheetId="7" r:id="rId7"/>
    <sheet name="VI.tisztségvis" sheetId="8" r:id="rId8"/>
  </sheets>
  <definedNames>
    <definedName name="_xlnm.Print_Titles" localSheetId="2">'Naplófőkv_2008'!$A:$D,'Naplófőkv_2008'!$1:$4</definedName>
    <definedName name="_xlnm.Print_Area" localSheetId="0">'IA Közh_merleg'!$A$1:$E$47</definedName>
    <definedName name="_xlnm.Print_Area" localSheetId="1">'IB_Közh_eredmkim'!$A$1:$E$71</definedName>
    <definedName name="_xlnm.Print_Area" localSheetId="2">'Naplófőkv_2008'!$A$1:$J$102</definedName>
  </definedNames>
  <calcPr fullCalcOnLoad="1"/>
</workbook>
</file>

<file path=xl/sharedStrings.xml><?xml version="1.0" encoding="utf-8"?>
<sst xmlns="http://schemas.openxmlformats.org/spreadsheetml/2006/main" count="467" uniqueCount="272">
  <si>
    <t>MEGNEVEZÉS</t>
  </si>
  <si>
    <t>Előző év</t>
  </si>
  <si>
    <t>Előző év(ek) módosításai</t>
  </si>
  <si>
    <t>Tárgyév</t>
  </si>
  <si>
    <t>ESZKÖZÖK (AKTIVÁK)</t>
  </si>
  <si>
    <t>A. Befektetett eszközök</t>
  </si>
  <si>
    <t>I. Immateriális javak</t>
  </si>
  <si>
    <t>II. Tárgyi eszközök</t>
  </si>
  <si>
    <t xml:space="preserve">III. Befektetett pénügyi eszközök </t>
  </si>
  <si>
    <t>B.  Forgóeszközök</t>
  </si>
  <si>
    <t>I. Készletek</t>
  </si>
  <si>
    <t>II. Követelések</t>
  </si>
  <si>
    <t>III. Értékpapirok</t>
  </si>
  <si>
    <t>IV. Pénzeszközök</t>
  </si>
  <si>
    <t>C.  Aktív időbeli elhatárolások</t>
  </si>
  <si>
    <t>Eszközök összesen:</t>
  </si>
  <si>
    <t>FORRÁSOK ( PASSZIVÁK)</t>
  </si>
  <si>
    <t>D.  Saját tőke</t>
  </si>
  <si>
    <t>I. Induló tőke / Jegyzett tőke</t>
  </si>
  <si>
    <t>II. Tőkeváltozás / Eredmény</t>
  </si>
  <si>
    <t>III. Lekötött tartalék</t>
  </si>
  <si>
    <t>IV. Értékelési tartalék</t>
  </si>
  <si>
    <t>VI. Tárgyévi eredmény vállalkozási tevékenységből</t>
  </si>
  <si>
    <t>E.  Céltartalékok</t>
  </si>
  <si>
    <t>F.  Kötelezettségek</t>
  </si>
  <si>
    <t>I. Hátrasorolt kötelezettségek</t>
  </si>
  <si>
    <t>II. Hosszú lejáratú kötelezettségek</t>
  </si>
  <si>
    <t>III. Rövid lejáratú kötelezettségek</t>
  </si>
  <si>
    <t>G.  Passziv időbeli elhatárolások</t>
  </si>
  <si>
    <t>Források összesen:</t>
  </si>
  <si>
    <t>EREDMÉNYKIMUTATÁS</t>
  </si>
  <si>
    <t>A.   Összes közhasznú tevékenység bevétele (1.+2.+3.+4.+5.)</t>
  </si>
  <si>
    <t xml:space="preserve">    1. Közhasznú célú müködésre kapott támogatások</t>
  </si>
  <si>
    <t xml:space="preserve">        a) alapítótól</t>
  </si>
  <si>
    <t xml:space="preserve">        b) központi költségvetéstől</t>
  </si>
  <si>
    <t xml:space="preserve">        c) helyi önkormányzattól</t>
  </si>
  <si>
    <t xml:space="preserve">    2. Pályázati úton elnyert támogatás</t>
  </si>
  <si>
    <t xml:space="preserve">    4. Tagdíjból származó bevétel</t>
  </si>
  <si>
    <t>B.    Vállalkozási tevékenység bevétele</t>
  </si>
  <si>
    <t>C.    Összes bevétel (A.+B.)</t>
  </si>
  <si>
    <t>D.    Közhasznú tevékenység ráforditásai (1.+2.+3.+4.+5.+6.)</t>
  </si>
  <si>
    <t xml:space="preserve">    1. Anyagjellegű ráforditások</t>
  </si>
  <si>
    <t xml:space="preserve">    2. Személyi jellegű ráforditások</t>
  </si>
  <si>
    <t xml:space="preserve">    3. Értékcsökkenési leírás</t>
  </si>
  <si>
    <t xml:space="preserve">    4. Egyéb ráforditások</t>
  </si>
  <si>
    <t xml:space="preserve">    5. Pénzügyi müveletek ráforditásai</t>
  </si>
  <si>
    <t xml:space="preserve">    6. Rendkivüli ráforditások</t>
  </si>
  <si>
    <t>E.     Vállalkozási tevékenység ráforditásai (1.+2.+3.+4.+5.+6.)</t>
  </si>
  <si>
    <t>F.     Összes ráforditás  (D.+E.)</t>
  </si>
  <si>
    <t>H.     Adófizetési kötelezettség</t>
  </si>
  <si>
    <t>I.       Tárgyévi vállalkozási eredmény (G.-H.)</t>
  </si>
  <si>
    <t>J.      Tárgyévi közhasznú eredmény (A.-D.)</t>
  </si>
  <si>
    <t>Tájékoztató adatok</t>
  </si>
  <si>
    <t>A.  Személyi jellegű ráforditások</t>
  </si>
  <si>
    <t xml:space="preserve">     1.  Bérköltség</t>
  </si>
  <si>
    <t xml:space="preserve">          ebből:   -  megbízási díjak</t>
  </si>
  <si>
    <t xml:space="preserve">                      -  tiszteletdíjak</t>
  </si>
  <si>
    <t xml:space="preserve">     2.  Személyi jellegű egyéb kifizetések</t>
  </si>
  <si>
    <t xml:space="preserve">     3.  Bérjárulékok</t>
  </si>
  <si>
    <t>B.  A szervezett által nyújtott támogatások</t>
  </si>
  <si>
    <t xml:space="preserve">     ebből: a Korm.rend. 16§ (5) bekezdée szerint kötelezettségként elszámolt és továbbutalt, illetve átadott támogatás </t>
  </si>
  <si>
    <t xml:space="preserve">egyéb </t>
  </si>
  <si>
    <t>Pályázati</t>
  </si>
  <si>
    <t>Egyéb bevétel</t>
  </si>
  <si>
    <t>közhasznú bev.</t>
  </si>
  <si>
    <t>Adatok E Ft</t>
  </si>
  <si>
    <t>KIMUTATÁS</t>
  </si>
  <si>
    <t>összeg</t>
  </si>
  <si>
    <t>összege</t>
  </si>
  <si>
    <t>Előző évi</t>
  </si>
  <si>
    <t>Megjegyzés</t>
  </si>
  <si>
    <t>%</t>
  </si>
  <si>
    <t>E Ft</t>
  </si>
  <si>
    <t>Támogatás összege</t>
  </si>
  <si>
    <t xml:space="preserve"> Válatozás</t>
  </si>
  <si>
    <t>Támogató pontos neve</t>
  </si>
  <si>
    <t>Támogatott cél</t>
  </si>
  <si>
    <t>Tárgyévi</t>
  </si>
  <si>
    <t>Központi költségvetési szerv</t>
  </si>
  <si>
    <t>Elkülönitett állami pénzalap</t>
  </si>
  <si>
    <t>Helyi önkormányzat és szervei</t>
  </si>
  <si>
    <t>Települési önkormányzat társulása</t>
  </si>
  <si>
    <t>Egyéni vállalkozó</t>
  </si>
  <si>
    <t>Közhasznú szervezet</t>
  </si>
  <si>
    <t>SZJA 1%-a APEH</t>
  </si>
  <si>
    <t>Egyéb</t>
  </si>
  <si>
    <t>Magánszemély</t>
  </si>
  <si>
    <t>Juttatás megnevezése</t>
  </si>
  <si>
    <t>Előző évi összeg</t>
  </si>
  <si>
    <t>Tárgyévi összeg</t>
  </si>
  <si>
    <t>Ft</t>
  </si>
  <si>
    <t xml:space="preserve">          Változás</t>
  </si>
  <si>
    <t>Közhasznú tevékenység keretében nyújtott</t>
  </si>
  <si>
    <t>adóköteles nem pénzbeli támogatás</t>
  </si>
  <si>
    <t>adóköteles pénzbeli támogatás</t>
  </si>
  <si>
    <t>adómentes pénzbeli támogatás</t>
  </si>
  <si>
    <t>adómentes természetbeni támogatás</t>
  </si>
  <si>
    <t>Egyéb cél szerinti, de nem közhasznú tevékenység keretében nyújtott</t>
  </si>
  <si>
    <t>pénzbeli támogatás</t>
  </si>
  <si>
    <t>nem pénzbeli támogatás</t>
  </si>
  <si>
    <t>Megnevezés</t>
  </si>
  <si>
    <t xml:space="preserve">          Eltérés</t>
  </si>
  <si>
    <t>Tisztelet dij</t>
  </si>
  <si>
    <t>Költségtérités</t>
  </si>
  <si>
    <t>Értékpapir</t>
  </si>
  <si>
    <t>Természetbeni juttatás</t>
  </si>
  <si>
    <t>SZJA mentes</t>
  </si>
  <si>
    <t>SZJA köteles</t>
  </si>
  <si>
    <t>Folyósitott kölcsön összege</t>
  </si>
  <si>
    <t>fordulónapon fennálló tartozás</t>
  </si>
  <si>
    <t>legkésőbbi visszafizetési határidő</t>
  </si>
  <si>
    <t>fizetendő kamat</t>
  </si>
  <si>
    <t>Egyéb juttatások</t>
  </si>
  <si>
    <t>Összesen:</t>
  </si>
  <si>
    <t xml:space="preserve">                                 a vezető tisztségviselőknek nyújtott támogatásokról</t>
  </si>
  <si>
    <t xml:space="preserve">     a célszerinti juttatásokról</t>
  </si>
  <si>
    <t>ÖSSZESEN</t>
  </si>
  <si>
    <t>Kissebségi  önkormányzat</t>
  </si>
  <si>
    <t>G.     Adózás előtti eredmény vállalk.(B.-E.)</t>
  </si>
  <si>
    <t>G.     Adózás előtti eredmény közh.(C.-F.)</t>
  </si>
  <si>
    <t xml:space="preserve">         a vagyon felhasználásáról</t>
  </si>
  <si>
    <t>Mregnevezés</t>
  </si>
  <si>
    <t xml:space="preserve">Tárgyévi </t>
  </si>
  <si>
    <t xml:space="preserve">    Változás</t>
  </si>
  <si>
    <t>Induló tőke</t>
  </si>
  <si>
    <t xml:space="preserve">Tökeváltozás csökkenésére </t>
  </si>
  <si>
    <t>ható tényezők</t>
  </si>
  <si>
    <t>- közhasznúsági tevékenység</t>
  </si>
  <si>
    <t>tárgyévi vesztesége</t>
  </si>
  <si>
    <t>- egyéb</t>
  </si>
  <si>
    <t>Tökeváltozás növekedésére</t>
  </si>
  <si>
    <t>tárgyévi nyereség</t>
  </si>
  <si>
    <t xml:space="preserve">  KÖZHASZNÚ EGYSZERŰSÍTETT ÉVES BESZÁMOLÓ</t>
  </si>
  <si>
    <t>időpontja</t>
  </si>
  <si>
    <t>Elszámolás határideje</t>
  </si>
  <si>
    <t>II.sz. TÁBLÁZAT</t>
  </si>
  <si>
    <t>IV.sz. TÁBLÁZAT</t>
  </si>
  <si>
    <t>V.sz. TÁBLÁZAT</t>
  </si>
  <si>
    <t>V. Tárgyévi eremény közhasznú tevékenységből</t>
  </si>
  <si>
    <t>Mérleg fordulónapja:</t>
  </si>
  <si>
    <t>Támogatás</t>
  </si>
  <si>
    <t>Azono-sító</t>
  </si>
  <si>
    <t>Pályázati úton elnyert támogatás</t>
  </si>
  <si>
    <t>Egyéb támogatás</t>
  </si>
  <si>
    <t xml:space="preserve">    3. Közhasznú tevékenységből származó bevétel* </t>
  </si>
  <si>
    <t xml:space="preserve">        e) magánszemély, vállalk. támogatásai</t>
  </si>
  <si>
    <t>Jogi személyiségű gazd. társaság.</t>
  </si>
  <si>
    <t>Jogi személyiség nélküli g.társaság</t>
  </si>
  <si>
    <t xml:space="preserve">                           a költségvetési támogatások  felhasználásáról</t>
  </si>
  <si>
    <t>Felhasználás öszege</t>
  </si>
  <si>
    <t>Átvitel összege</t>
  </si>
  <si>
    <t>a kapott támogatásokról</t>
  </si>
  <si>
    <t>SAJÁT TŐKE</t>
  </si>
  <si>
    <t>Tökeváltozás 01.01.</t>
  </si>
  <si>
    <t>I./A melléklet</t>
  </si>
  <si>
    <t>III.sz. TÁBLÁZAT</t>
  </si>
  <si>
    <t>fordulónapig visszafizetett összeg</t>
  </si>
  <si>
    <t>P.H.</t>
  </si>
  <si>
    <t>elnöke</t>
  </si>
  <si>
    <t>elnök</t>
  </si>
  <si>
    <t xml:space="preserve">                     Értékesités</t>
  </si>
  <si>
    <t xml:space="preserve">                     Kult.ismeretterj. Rendezv. bevétele</t>
  </si>
  <si>
    <t xml:space="preserve">    5. Pénzügyi müveletek bev. ( kamat)</t>
  </si>
  <si>
    <t xml:space="preserve">         -ELÁBÉ</t>
  </si>
  <si>
    <t>Szervezet neve:  Sárkány Diáksport Egyesület</t>
  </si>
  <si>
    <t xml:space="preserve">Naplófőkönyv </t>
  </si>
  <si>
    <t>PÉNZFORGALOM</t>
  </si>
  <si>
    <t>BEVÉTELEK</t>
  </si>
  <si>
    <t>KIADÁSOK</t>
  </si>
  <si>
    <t>Sárkány Diáksport Egyesület</t>
  </si>
  <si>
    <t>PÉNZTÁR</t>
  </si>
  <si>
    <t>BANK</t>
  </si>
  <si>
    <t>tagdíj</t>
  </si>
  <si>
    <t>tevékenység bevétele</t>
  </si>
  <si>
    <t>támogatások</t>
  </si>
  <si>
    <t>pénzügyi bevétel</t>
  </si>
  <si>
    <t>Működési költségek</t>
  </si>
  <si>
    <t>Közhasznú tevékenység költségei</t>
  </si>
  <si>
    <t>Bizonylatszám</t>
  </si>
  <si>
    <t>Bizonylat-sorszám</t>
  </si>
  <si>
    <t>Dátum</t>
  </si>
  <si>
    <t>Szöveg</t>
  </si>
  <si>
    <t xml:space="preserve">Bevétel </t>
  </si>
  <si>
    <t xml:space="preserve">Kiadás </t>
  </si>
  <si>
    <t>Egyenleg</t>
  </si>
  <si>
    <t>pályázati támogatás</t>
  </si>
  <si>
    <t>vállalkozói támogatás</t>
  </si>
  <si>
    <t>Anyag- és áru beszerzés</t>
  </si>
  <si>
    <t>Szolgáltatás költsége</t>
  </si>
  <si>
    <t>Sakktevékenység</t>
  </si>
  <si>
    <t>Tárgyi eszköz</t>
  </si>
  <si>
    <t>áthozatal / nyitó</t>
  </si>
  <si>
    <t>2008.</t>
  </si>
  <si>
    <t>tagi kölcsön visszafizetés</t>
  </si>
  <si>
    <t>érem</t>
  </si>
  <si>
    <t>versenyengedély</t>
  </si>
  <si>
    <t>087906</t>
  </si>
  <si>
    <t>nevezési díj</t>
  </si>
  <si>
    <t>087907</t>
  </si>
  <si>
    <t>terembérlet</t>
  </si>
  <si>
    <t>irodaszer</t>
  </si>
  <si>
    <t>bankköltség</t>
  </si>
  <si>
    <t>2008.01.03-02.01.</t>
  </si>
  <si>
    <t>sakkoktatás</t>
  </si>
  <si>
    <t>versenybírói díj</t>
  </si>
  <si>
    <t>pénztári kifizetés</t>
  </si>
  <si>
    <t>2008.02.01-04.04.</t>
  </si>
  <si>
    <t>részvételi díj</t>
  </si>
  <si>
    <t>2008.04.04-05.15.</t>
  </si>
  <si>
    <t>XVII.ker.önkormányzat támogatás</t>
  </si>
  <si>
    <t>Sinus Kft egyesületi támogatás</t>
  </si>
  <si>
    <t>*</t>
  </si>
  <si>
    <t>2008.05.16-09.09.</t>
  </si>
  <si>
    <t>sakk-könyv</t>
  </si>
  <si>
    <t>2008.09.11-10.15.</t>
  </si>
  <si>
    <t>nevezési díj, versenybírói díj</t>
  </si>
  <si>
    <t>087908</t>
  </si>
  <si>
    <t>087909</t>
  </si>
  <si>
    <t>087910</t>
  </si>
  <si>
    <t>sakk-készlet, sakkóra</t>
  </si>
  <si>
    <t>virág</t>
  </si>
  <si>
    <t>2008.10.06-11.08.</t>
  </si>
  <si>
    <t>Sport XXI. támogatás</t>
  </si>
  <si>
    <t>087911</t>
  </si>
  <si>
    <t>2008.11.08-12.02.</t>
  </si>
  <si>
    <t>XVII.ker. támogatás Ifj. és Sport Biz.</t>
  </si>
  <si>
    <t>XVII.ker. támogatás Koszorúsné</t>
  </si>
  <si>
    <t>2008.12.20.</t>
  </si>
  <si>
    <t>BSSz átig. és regisztrációs díj</t>
  </si>
  <si>
    <t>2008.12.12-23.</t>
  </si>
  <si>
    <t>2008.12.27.</t>
  </si>
  <si>
    <t>2008.12.30.</t>
  </si>
  <si>
    <t>2008.12.31.</t>
  </si>
  <si>
    <t>kamat</t>
  </si>
  <si>
    <t>Advik Bt. Támogatás</t>
  </si>
  <si>
    <t>Össz:</t>
  </si>
  <si>
    <t>BEVÉTELEK:</t>
  </si>
  <si>
    <t>ÖSSZ. BEVÉTEL:</t>
  </si>
  <si>
    <t>ÖSSZ. KIADÁS:</t>
  </si>
  <si>
    <t>NUPI-támogatás</t>
  </si>
  <si>
    <t>Sinus támogatás</t>
  </si>
  <si>
    <t>XVII.ker. támogatás</t>
  </si>
  <si>
    <t>Advik Bt támogatás</t>
  </si>
  <si>
    <t>közhasznű tevékenység bevétele</t>
  </si>
  <si>
    <t>ÖSSZ</t>
  </si>
  <si>
    <t>KIADÁSOK:</t>
  </si>
  <si>
    <t>működési ktg</t>
  </si>
  <si>
    <t>szolgáltatás</t>
  </si>
  <si>
    <t>anyag (irodaszer)</t>
  </si>
  <si>
    <t>adminisztrációs költség</t>
  </si>
  <si>
    <t>közhasznú tevékenység költségei</t>
  </si>
  <si>
    <t>sakktevényekség</t>
  </si>
  <si>
    <t>nevezési, részvételi, versenybírói díj</t>
  </si>
  <si>
    <t>tárgyi eszköz</t>
  </si>
  <si>
    <t>egyéb költség</t>
  </si>
  <si>
    <t>* : Elszámolva a Sport XXI. Program terhére.</t>
  </si>
  <si>
    <r>
      <t>*</t>
    </r>
    <r>
      <rPr>
        <sz val="7"/>
        <rFont val="Arial"/>
        <family val="2"/>
      </rPr>
      <t>6500</t>
    </r>
  </si>
  <si>
    <t xml:space="preserve">        d) 1% 2007-es felh.</t>
  </si>
  <si>
    <t>Nádasi Balázs</t>
  </si>
  <si>
    <t>Szervezet székhelye: 1173 Budapest Összefogás utca 20.</t>
  </si>
  <si>
    <t>Adószám: 18192782-1-42</t>
  </si>
  <si>
    <t>2008. ÉVI MÉRLEG</t>
  </si>
  <si>
    <t>2008</t>
  </si>
  <si>
    <t xml:space="preserve">  2008. december 31.</t>
  </si>
  <si>
    <t>Kelt: Budapest, 2009. február 27.</t>
  </si>
  <si>
    <t>NUPI</t>
  </si>
  <si>
    <t>XVII. Kerületi Önkormányzat</t>
  </si>
  <si>
    <t>XVII. Kerület Ifjúsági és Sport Bizottsága</t>
  </si>
  <si>
    <t>XVII. Kerület Koszorúsné</t>
  </si>
  <si>
    <t>A társaságnak 2008. évben nem volt célszerinti juttatása.</t>
  </si>
  <si>
    <t>Kelt: Budapest, 2009 február 27.</t>
  </si>
  <si>
    <t>Az egyesület vezető tisztségviselői sem tiszteletdíjban, sem költségtérítésben nem részesültek.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</si>
</sst>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#,##0\ &quot;Ft&quot;"/>
    <numFmt numFmtId="169" formatCode="[$-40E]yyyy\.\ mmmm\ d\."/>
    <numFmt numFmtId="170" formatCode="yyyy/mm/dd;@"/>
    <numFmt numFmtId="171" formatCode="mmm/yyyy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_ ;\-#,##0\ 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#,##0_ _F_t;\-#,##0_ _F_t"/>
    <numFmt numFmtId="181" formatCode="#,##0.0000"/>
    <numFmt numFmtId="182" formatCode="m\.\ d\.;@"/>
    <numFmt numFmtId="183" formatCode="[$-40E]mmmm\ d\.;@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57"/>
      <name val="Arial"/>
      <family val="2"/>
    </font>
    <font>
      <b/>
      <i/>
      <sz val="10"/>
      <color indexed="5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2" xfId="0" applyBorder="1" applyAlignment="1">
      <alignment horizontal="left" indent="2"/>
    </xf>
    <xf numFmtId="164" fontId="0" fillId="0" borderId="2" xfId="15" applyNumberFormat="1" applyFill="1" applyBorder="1" applyAlignment="1">
      <alignment/>
    </xf>
    <xf numFmtId="0" fontId="2" fillId="0" borderId="2" xfId="0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0" fontId="0" fillId="0" borderId="2" xfId="0" applyFont="1" applyBorder="1" applyAlignment="1">
      <alignment horizontal="left" vertical="center" wrapText="1" indent="2"/>
    </xf>
    <xf numFmtId="164" fontId="2" fillId="0" borderId="3" xfId="15" applyNumberFormat="1" applyFont="1" applyFill="1" applyBorder="1" applyAlignment="1">
      <alignment/>
    </xf>
    <xf numFmtId="0" fontId="0" fillId="0" borderId="4" xfId="0" applyFont="1" applyBorder="1" applyAlignment="1">
      <alignment horizontal="left" indent="2"/>
    </xf>
    <xf numFmtId="164" fontId="0" fillId="0" borderId="1" xfId="15" applyNumberForma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15" applyNumberFormat="1" applyAlignment="1">
      <alignment/>
    </xf>
    <xf numFmtId="164" fontId="0" fillId="0" borderId="5" xfId="15" applyNumberFormat="1" applyBorder="1" applyAlignment="1">
      <alignment/>
    </xf>
    <xf numFmtId="164" fontId="1" fillId="0" borderId="0" xfId="15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164" fontId="1" fillId="0" borderId="2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4" fontId="0" fillId="0" borderId="2" xfId="15" applyNumberFormat="1" applyFont="1" applyFill="1" applyBorder="1" applyAlignment="1">
      <alignment/>
    </xf>
    <xf numFmtId="0" fontId="0" fillId="0" borderId="2" xfId="0" applyBorder="1" applyAlignment="1">
      <alignment shrinkToFi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wrapText="1" shrinkToFit="1"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0" fontId="0" fillId="0" borderId="0" xfId="15" applyNumberFormat="1" applyFont="1" applyAlignment="1">
      <alignment/>
    </xf>
    <xf numFmtId="0" fontId="0" fillId="0" borderId="0" xfId="15" applyNumberFormat="1" applyFont="1" applyAlignment="1">
      <alignment horizontal="center"/>
    </xf>
    <xf numFmtId="0" fontId="2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15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9" fontId="0" fillId="0" borderId="2" xfId="22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NumberFormat="1" applyBorder="1" applyAlignment="1">
      <alignment horizontal="left" indent="2"/>
    </xf>
    <xf numFmtId="0" fontId="0" fillId="0" borderId="2" xfId="0" applyNumberFormat="1" applyFill="1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 shrinkToFi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2" xfId="15" applyNumberFormat="1" applyBorder="1" applyAlignment="1">
      <alignment/>
    </xf>
    <xf numFmtId="9" fontId="0" fillId="0" borderId="2" xfId="22" applyBorder="1" applyAlignment="1">
      <alignment/>
    </xf>
    <xf numFmtId="0" fontId="3" fillId="0" borderId="8" xfId="0" applyFont="1" applyBorder="1" applyAlignment="1">
      <alignment/>
    </xf>
    <xf numFmtId="9" fontId="0" fillId="0" borderId="10" xfId="22" applyBorder="1" applyAlignment="1">
      <alignment/>
    </xf>
    <xf numFmtId="0" fontId="3" fillId="0" borderId="9" xfId="0" applyFont="1" applyBorder="1" applyAlignment="1">
      <alignment/>
    </xf>
    <xf numFmtId="9" fontId="0" fillId="0" borderId="1" xfId="22" applyBorder="1" applyAlignment="1">
      <alignment/>
    </xf>
    <xf numFmtId="164" fontId="0" fillId="0" borderId="1" xfId="15" applyNumberFormat="1" applyBorder="1" applyAlignment="1">
      <alignment/>
    </xf>
    <xf numFmtId="49" fontId="3" fillId="0" borderId="8" xfId="0" applyNumberFormat="1" applyFont="1" applyBorder="1" applyAlignment="1">
      <alignment horizontal="left" indent="2"/>
    </xf>
    <xf numFmtId="9" fontId="0" fillId="0" borderId="8" xfId="22" applyBorder="1" applyAlignment="1">
      <alignment/>
    </xf>
    <xf numFmtId="0" fontId="0" fillId="0" borderId="9" xfId="0" applyBorder="1" applyAlignment="1">
      <alignment horizontal="left" indent="3"/>
    </xf>
    <xf numFmtId="49" fontId="0" fillId="0" borderId="2" xfId="0" applyNumberFormat="1" applyBorder="1" applyAlignment="1">
      <alignment horizontal="left" indent="2"/>
    </xf>
    <xf numFmtId="164" fontId="0" fillId="0" borderId="10" xfId="15" applyNumberFormat="1" applyBorder="1" applyAlignment="1">
      <alignment/>
    </xf>
    <xf numFmtId="9" fontId="0" fillId="0" borderId="0" xfId="22" applyAlignment="1">
      <alignment/>
    </xf>
    <xf numFmtId="164" fontId="0" fillId="0" borderId="2" xfId="15" applyNumberFormat="1" applyBorder="1" applyAlignment="1">
      <alignment horizontal="center"/>
    </xf>
    <xf numFmtId="170" fontId="0" fillId="0" borderId="2" xfId="22" applyNumberFormat="1" applyBorder="1" applyAlignment="1">
      <alignment horizontal="center"/>
    </xf>
    <xf numFmtId="170" fontId="0" fillId="0" borderId="2" xfId="22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center"/>
    </xf>
    <xf numFmtId="170" fontId="0" fillId="0" borderId="2" xfId="22" applyNumberFormat="1" applyFont="1" applyBorder="1" applyAlignment="1">
      <alignment horizontal="center" wrapText="1"/>
    </xf>
    <xf numFmtId="164" fontId="0" fillId="0" borderId="2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1" fillId="0" borderId="7" xfId="15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4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0" fillId="0" borderId="10" xfId="0" applyFill="1" applyBorder="1" applyAlignment="1">
      <alignment/>
    </xf>
    <xf numFmtId="9" fontId="1" fillId="0" borderId="2" xfId="22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0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0" fontId="0" fillId="0" borderId="0" xfId="15" applyNumberFormat="1" applyAlignment="1">
      <alignment/>
    </xf>
    <xf numFmtId="164" fontId="0" fillId="0" borderId="2" xfId="15" applyNumberFormat="1" applyFont="1" applyBorder="1" applyAlignment="1">
      <alignment horizontal="center"/>
    </xf>
    <xf numFmtId="9" fontId="0" fillId="0" borderId="2" xfId="22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" xfId="15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2" xfId="15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15" applyNumberFormat="1" applyFont="1" applyBorder="1" applyAlignment="1">
      <alignment horizontal="center"/>
    </xf>
    <xf numFmtId="1" fontId="0" fillId="0" borderId="8" xfId="15" applyNumberFormat="1" applyBorder="1" applyAlignment="1">
      <alignment horizontal="center"/>
    </xf>
    <xf numFmtId="1" fontId="0" fillId="0" borderId="3" xfId="15" applyNumberFormat="1" applyBorder="1" applyAlignment="1">
      <alignment horizontal="center"/>
    </xf>
    <xf numFmtId="1" fontId="0" fillId="0" borderId="9" xfId="15" applyNumberFormat="1" applyBorder="1" applyAlignment="1">
      <alignment horizontal="center"/>
    </xf>
    <xf numFmtId="1" fontId="0" fillId="0" borderId="1" xfId="15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6" fillId="0" borderId="2" xfId="0" applyFont="1" applyBorder="1" applyAlignment="1">
      <alignment wrapText="1"/>
    </xf>
    <xf numFmtId="164" fontId="6" fillId="0" borderId="2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7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0" xfId="15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3" xfId="15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13" xfId="19" applyFont="1" applyBorder="1" applyAlignment="1">
      <alignment horizontal="left" wrapText="1"/>
      <protection/>
    </xf>
    <xf numFmtId="0" fontId="9" fillId="0" borderId="14" xfId="19" applyBorder="1" applyAlignment="1">
      <alignment horizontal="left" wrapText="1"/>
      <protection/>
    </xf>
    <xf numFmtId="0" fontId="9" fillId="0" borderId="15" xfId="19" applyBorder="1" applyAlignment="1">
      <alignment horizontal="left" wrapText="1"/>
      <protection/>
    </xf>
    <xf numFmtId="0" fontId="12" fillId="0" borderId="16" xfId="19" applyFont="1" applyBorder="1" applyAlignment="1">
      <alignment horizontal="center" vertical="center" wrapText="1"/>
      <protection/>
    </xf>
    <xf numFmtId="0" fontId="9" fillId="0" borderId="0" xfId="19" applyBorder="1" applyAlignment="1">
      <alignment wrapText="1"/>
      <protection/>
    </xf>
    <xf numFmtId="0" fontId="9" fillId="0" borderId="17" xfId="19" applyBorder="1" applyAlignment="1">
      <alignment wrapText="1"/>
      <protection/>
    </xf>
    <xf numFmtId="0" fontId="12" fillId="0" borderId="6" xfId="19" applyFont="1" applyBorder="1" applyAlignment="1">
      <alignment horizontal="center" vertical="center"/>
      <protection/>
    </xf>
    <xf numFmtId="0" fontId="12" fillId="0" borderId="2" xfId="19" applyFont="1" applyBorder="1" applyAlignment="1">
      <alignment horizontal="center" vertical="center"/>
      <protection/>
    </xf>
    <xf numFmtId="0" fontId="9" fillId="0" borderId="4" xfId="19" applyBorder="1" applyAlignment="1">
      <alignment/>
      <protection/>
    </xf>
    <xf numFmtId="0" fontId="12" fillId="0" borderId="18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12" fillId="0" borderId="19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horizontal="center" wrapText="1"/>
      <protection/>
    </xf>
    <xf numFmtId="0" fontId="13" fillId="0" borderId="0" xfId="19" applyFont="1" applyBorder="1" applyAlignment="1">
      <alignment horizontal="center"/>
      <protection/>
    </xf>
    <xf numFmtId="0" fontId="13" fillId="0" borderId="0" xfId="19" applyFont="1" applyBorder="1" applyAlignment="1">
      <alignment horizontal="center" vertical="top" wrapText="1"/>
      <protection/>
    </xf>
    <xf numFmtId="0" fontId="14" fillId="0" borderId="0" xfId="19" applyFont="1" applyBorder="1" applyAlignment="1">
      <alignment horizontal="center" vertical="top" wrapText="1"/>
      <protection/>
    </xf>
    <xf numFmtId="0" fontId="9" fillId="0" borderId="0" xfId="19" applyBorder="1">
      <alignment/>
      <protection/>
    </xf>
    <xf numFmtId="0" fontId="9" fillId="0" borderId="0" xfId="19">
      <alignment/>
      <protection/>
    </xf>
    <xf numFmtId="0" fontId="13" fillId="0" borderId="20" xfId="19" applyFont="1" applyBorder="1" applyAlignment="1">
      <alignment wrapText="1"/>
      <protection/>
    </xf>
    <xf numFmtId="0" fontId="9" fillId="0" borderId="21" xfId="19" applyBorder="1" applyAlignment="1">
      <alignment wrapText="1"/>
      <protection/>
    </xf>
    <xf numFmtId="0" fontId="9" fillId="0" borderId="22" xfId="19" applyBorder="1" applyAlignment="1">
      <alignment wrapText="1"/>
      <protection/>
    </xf>
    <xf numFmtId="0" fontId="15" fillId="0" borderId="23" xfId="19" applyFont="1" applyBorder="1" applyAlignment="1">
      <alignment horizontal="center" vertical="center" wrapText="1"/>
      <protection/>
    </xf>
    <xf numFmtId="0" fontId="15" fillId="0" borderId="24" xfId="19" applyFont="1" applyBorder="1" applyAlignment="1">
      <alignment horizontal="center" vertical="center"/>
      <protection/>
    </xf>
    <xf numFmtId="0" fontId="15" fillId="0" borderId="25" xfId="19" applyFont="1" applyBorder="1" applyAlignment="1">
      <alignment horizontal="center" vertical="center"/>
      <protection/>
    </xf>
    <xf numFmtId="0" fontId="15" fillId="0" borderId="24" xfId="19" applyFont="1" applyBorder="1" applyAlignment="1">
      <alignment horizontal="center" vertical="center" wrapText="1"/>
      <protection/>
    </xf>
    <xf numFmtId="0" fontId="9" fillId="0" borderId="24" xfId="19" applyBorder="1" applyAlignment="1">
      <alignment horizontal="center" vertical="center" wrapText="1"/>
      <protection/>
    </xf>
    <xf numFmtId="0" fontId="9" fillId="0" borderId="26" xfId="19" applyBorder="1" applyAlignment="1">
      <alignment horizontal="center" vertical="center" wrapText="1"/>
      <protection/>
    </xf>
    <xf numFmtId="0" fontId="15" fillId="0" borderId="18" xfId="19" applyFont="1" applyBorder="1" applyAlignment="1">
      <alignment horizontal="center" vertical="center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9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wrapText="1"/>
      <protection/>
    </xf>
    <xf numFmtId="49" fontId="13" fillId="0" borderId="27" xfId="19" applyNumberFormat="1" applyFont="1" applyBorder="1">
      <alignment/>
      <protection/>
    </xf>
    <xf numFmtId="0" fontId="9" fillId="0" borderId="28" xfId="19" applyBorder="1">
      <alignment/>
      <protection/>
    </xf>
    <xf numFmtId="14" fontId="9" fillId="0" borderId="28" xfId="19" applyNumberFormat="1" applyBorder="1">
      <alignment/>
      <protection/>
    </xf>
    <xf numFmtId="0" fontId="9" fillId="0" borderId="29" xfId="19" applyBorder="1">
      <alignment/>
      <protection/>
    </xf>
    <xf numFmtId="0" fontId="15" fillId="0" borderId="30" xfId="19" applyFont="1" applyBorder="1" applyAlignment="1">
      <alignment horizontal="center" vertical="center"/>
      <protection/>
    </xf>
    <xf numFmtId="0" fontId="15" fillId="0" borderId="31" xfId="19" applyFont="1" applyBorder="1" applyAlignment="1">
      <alignment horizontal="center" vertical="center"/>
      <protection/>
    </xf>
    <xf numFmtId="0" fontId="15" fillId="0" borderId="32" xfId="19" applyFont="1" applyBorder="1" applyAlignment="1">
      <alignment horizontal="center" vertical="center"/>
      <protection/>
    </xf>
    <xf numFmtId="0" fontId="9" fillId="0" borderId="31" xfId="19" applyBorder="1" applyAlignment="1">
      <alignment horizontal="center" vertical="center" wrapText="1"/>
      <protection/>
    </xf>
    <xf numFmtId="0" fontId="9" fillId="0" borderId="33" xfId="19" applyBorder="1" applyAlignment="1">
      <alignment horizontal="center" vertical="center" wrapText="1"/>
      <protection/>
    </xf>
    <xf numFmtId="0" fontId="17" fillId="0" borderId="6" xfId="19" applyFont="1" applyBorder="1" applyAlignment="1">
      <alignment wrapText="1"/>
      <protection/>
    </xf>
    <xf numFmtId="0" fontId="17" fillId="0" borderId="2" xfId="19" applyFont="1" applyBorder="1" applyAlignment="1">
      <alignment wrapText="1"/>
      <protection/>
    </xf>
    <xf numFmtId="0" fontId="17" fillId="0" borderId="4" xfId="19" applyFont="1" applyBorder="1" applyAlignment="1">
      <alignment horizontal="center" vertical="center" wrapText="1"/>
      <protection/>
    </xf>
    <xf numFmtId="0" fontId="17" fillId="0" borderId="6" xfId="19" applyFont="1" applyBorder="1" applyAlignment="1">
      <alignment horizontal="center" vertical="center" wrapText="1"/>
      <protection/>
    </xf>
    <xf numFmtId="0" fontId="17" fillId="0" borderId="4" xfId="19" applyFont="1" applyBorder="1" applyAlignment="1">
      <alignment wrapText="1"/>
      <protection/>
    </xf>
    <xf numFmtId="0" fontId="17" fillId="0" borderId="18" xfId="19" applyFont="1" applyBorder="1" applyAlignment="1">
      <alignment horizontal="center" wrapText="1"/>
      <protection/>
    </xf>
    <xf numFmtId="0" fontId="10" fillId="0" borderId="2" xfId="19" applyFont="1" applyBorder="1" applyAlignment="1">
      <alignment horizontal="center" wrapText="1"/>
      <protection/>
    </xf>
    <xf numFmtId="0" fontId="17" fillId="0" borderId="2" xfId="19" applyFont="1" applyBorder="1" applyAlignment="1">
      <alignment horizontal="center" wrapText="1"/>
      <protection/>
    </xf>
    <xf numFmtId="0" fontId="17" fillId="0" borderId="19" xfId="19" applyFont="1" applyBorder="1" applyAlignment="1">
      <alignment horizontal="center" wrapText="1"/>
      <protection/>
    </xf>
    <xf numFmtId="0" fontId="14" fillId="0" borderId="0" xfId="19" applyFont="1" applyBorder="1" applyAlignment="1">
      <alignment horizontal="center" wrapText="1"/>
      <protection/>
    </xf>
    <xf numFmtId="0" fontId="9" fillId="0" borderId="0" xfId="19" applyBorder="1" applyAlignment="1">
      <alignment wrapText="1"/>
      <protection/>
    </xf>
    <xf numFmtId="0" fontId="13" fillId="0" borderId="0" xfId="19" applyFont="1" applyBorder="1" applyAlignment="1">
      <alignment horizontal="center" wrapText="1"/>
      <protection/>
    </xf>
    <xf numFmtId="0" fontId="14" fillId="0" borderId="0" xfId="19" applyFont="1" applyBorder="1" applyAlignment="1">
      <alignment horizontal="center" wrapText="1"/>
      <protection/>
    </xf>
    <xf numFmtId="49" fontId="17" fillId="0" borderId="34" xfId="19" applyNumberFormat="1" applyFont="1" applyBorder="1" applyAlignment="1">
      <alignment horizontal="center" wrapText="1"/>
      <protection/>
    </xf>
    <xf numFmtId="0" fontId="17" fillId="0" borderId="34" xfId="19" applyFont="1" applyBorder="1" applyAlignment="1">
      <alignment horizontal="center" wrapText="1"/>
      <protection/>
    </xf>
    <xf numFmtId="14" fontId="17" fillId="0" borderId="35" xfId="19" applyNumberFormat="1" applyFont="1" applyBorder="1" applyAlignment="1">
      <alignment horizontal="center" wrapText="1"/>
      <protection/>
    </xf>
    <xf numFmtId="0" fontId="17" fillId="0" borderId="35" xfId="19" applyFont="1" applyBorder="1" applyAlignment="1">
      <alignment horizontal="center" wrapText="1"/>
      <protection/>
    </xf>
    <xf numFmtId="0" fontId="17" fillId="0" borderId="36" xfId="19" applyFont="1" applyBorder="1" applyAlignment="1">
      <alignment horizontal="center" wrapText="1"/>
      <protection/>
    </xf>
    <xf numFmtId="0" fontId="17" fillId="0" borderId="37" xfId="19" applyFont="1" applyBorder="1" applyAlignment="1">
      <alignment horizontal="center" wrapText="1"/>
      <protection/>
    </xf>
    <xf numFmtId="0" fontId="17" fillId="0" borderId="38" xfId="19" applyFont="1" applyBorder="1" applyAlignment="1">
      <alignment horizontal="center" wrapText="1"/>
      <protection/>
    </xf>
    <xf numFmtId="0" fontId="17" fillId="0" borderId="39" xfId="19" applyFont="1" applyBorder="1" applyAlignment="1">
      <alignment horizontal="center" wrapText="1"/>
      <protection/>
    </xf>
    <xf numFmtId="0" fontId="17" fillId="0" borderId="40" xfId="19" applyFont="1" applyBorder="1" applyAlignment="1">
      <alignment horizontal="center" wrapText="1"/>
      <protection/>
    </xf>
    <xf numFmtId="0" fontId="17" fillId="0" borderId="2" xfId="19" applyFont="1" applyBorder="1" applyAlignment="1">
      <alignment wrapText="1"/>
      <protection/>
    </xf>
    <xf numFmtId="0" fontId="17" fillId="0" borderId="18" xfId="19" applyFont="1" applyBorder="1" applyAlignment="1">
      <alignment horizontal="center" wrapText="1"/>
      <protection/>
    </xf>
    <xf numFmtId="0" fontId="17" fillId="0" borderId="2" xfId="19" applyFont="1" applyBorder="1" applyAlignment="1">
      <alignment horizontal="center" wrapText="1"/>
      <protection/>
    </xf>
    <xf numFmtId="0" fontId="17" fillId="0" borderId="19" xfId="19" applyFont="1" applyBorder="1" applyAlignment="1">
      <alignment horizontal="center" wrapText="1"/>
      <protection/>
    </xf>
    <xf numFmtId="0" fontId="17" fillId="0" borderId="0" xfId="19" applyFont="1" applyBorder="1" applyAlignment="1">
      <alignment horizontal="center" wrapText="1"/>
      <protection/>
    </xf>
    <xf numFmtId="0" fontId="17" fillId="0" borderId="0" xfId="19" applyFont="1" applyFill="1" applyBorder="1" applyAlignment="1">
      <alignment horizontal="center" wrapText="1"/>
      <protection/>
    </xf>
    <xf numFmtId="49" fontId="16" fillId="0" borderId="5" xfId="19" applyNumberFormat="1" applyFont="1" applyBorder="1" applyAlignment="1">
      <alignment horizontal="center" wrapText="1"/>
      <protection/>
    </xf>
    <xf numFmtId="3" fontId="16" fillId="0" borderId="41" xfId="19" applyNumberFormat="1" applyFont="1" applyBorder="1" applyAlignment="1">
      <alignment horizontal="center" wrapText="1"/>
      <protection/>
    </xf>
    <xf numFmtId="14" fontId="16" fillId="0" borderId="9" xfId="19" applyNumberFormat="1" applyFont="1" applyBorder="1" applyAlignment="1">
      <alignment horizontal="left" wrapText="1"/>
      <protection/>
    </xf>
    <xf numFmtId="3" fontId="16" fillId="0" borderId="9" xfId="19" applyNumberFormat="1" applyFont="1" applyBorder="1" applyAlignment="1">
      <alignment horizontal="left" wrapText="1"/>
      <protection/>
    </xf>
    <xf numFmtId="3" fontId="18" fillId="0" borderId="18" xfId="19" applyNumberFormat="1" applyFont="1" applyBorder="1" applyAlignment="1">
      <alignment horizontal="right" wrapText="1"/>
      <protection/>
    </xf>
    <xf numFmtId="3" fontId="16" fillId="0" borderId="2" xfId="19" applyNumberFormat="1" applyFont="1" applyBorder="1" applyAlignment="1">
      <alignment horizontal="center" wrapText="1"/>
      <protection/>
    </xf>
    <xf numFmtId="3" fontId="18" fillId="0" borderId="42" xfId="19" applyNumberFormat="1" applyFont="1" applyBorder="1" applyAlignment="1">
      <alignment horizontal="right" wrapText="1"/>
      <protection/>
    </xf>
    <xf numFmtId="3" fontId="16" fillId="0" borderId="1" xfId="19" applyNumberFormat="1" applyFont="1" applyBorder="1" applyAlignment="1">
      <alignment horizontal="center" wrapText="1"/>
      <protection/>
    </xf>
    <xf numFmtId="3" fontId="18" fillId="0" borderId="19" xfId="19" applyNumberFormat="1" applyFont="1" applyBorder="1" applyAlignment="1">
      <alignment horizontal="right" wrapText="1"/>
      <protection/>
    </xf>
    <xf numFmtId="3" fontId="17" fillId="0" borderId="18" xfId="19" applyNumberFormat="1" applyFont="1" applyBorder="1" applyAlignment="1">
      <alignment horizontal="left" wrapText="1"/>
      <protection/>
    </xf>
    <xf numFmtId="3" fontId="10" fillId="0" borderId="2" xfId="19" applyNumberFormat="1" applyFont="1" applyBorder="1" applyAlignment="1">
      <alignment horizontal="center" wrapText="1"/>
      <protection/>
    </xf>
    <xf numFmtId="3" fontId="19" fillId="0" borderId="2" xfId="19" applyNumberFormat="1" applyFont="1" applyBorder="1" applyAlignment="1">
      <alignment horizontal="right"/>
      <protection/>
    </xf>
    <xf numFmtId="3" fontId="17" fillId="0" borderId="2" xfId="19" applyNumberFormat="1" applyFont="1" applyBorder="1" applyAlignment="1">
      <alignment horizontal="right"/>
      <protection/>
    </xf>
    <xf numFmtId="3" fontId="17" fillId="0" borderId="19" xfId="19" applyNumberFormat="1" applyFont="1" applyBorder="1" applyAlignment="1">
      <alignment horizontal="right"/>
      <protection/>
    </xf>
    <xf numFmtId="3" fontId="17" fillId="0" borderId="18" xfId="19" applyNumberFormat="1" applyFont="1" applyBorder="1" applyAlignment="1">
      <alignment horizontal="right"/>
      <protection/>
    </xf>
    <xf numFmtId="3" fontId="20" fillId="0" borderId="2" xfId="19" applyNumberFormat="1" applyFont="1" applyBorder="1" applyAlignment="1">
      <alignment horizontal="right"/>
      <protection/>
    </xf>
    <xf numFmtId="3" fontId="17" fillId="0" borderId="0" xfId="19" applyNumberFormat="1" applyFont="1" applyBorder="1" applyAlignment="1">
      <alignment horizontal="right"/>
      <protection/>
    </xf>
    <xf numFmtId="3" fontId="17" fillId="0" borderId="0" xfId="19" applyNumberFormat="1" applyFont="1" applyBorder="1" applyAlignment="1">
      <alignment horizontal="center" wrapText="1"/>
      <protection/>
    </xf>
    <xf numFmtId="0" fontId="10" fillId="0" borderId="0" xfId="19" applyFont="1" applyBorder="1">
      <alignment/>
      <protection/>
    </xf>
    <xf numFmtId="49" fontId="21" fillId="0" borderId="5" xfId="19" applyNumberFormat="1" applyFont="1" applyBorder="1" applyAlignment="1">
      <alignment horizontal="center" wrapText="1"/>
      <protection/>
    </xf>
    <xf numFmtId="3" fontId="21" fillId="0" borderId="41" xfId="19" applyNumberFormat="1" applyFont="1" applyBorder="1" applyAlignment="1">
      <alignment horizontal="center" wrapText="1"/>
      <protection/>
    </xf>
    <xf numFmtId="14" fontId="22" fillId="0" borderId="9" xfId="19" applyNumberFormat="1" applyFont="1" applyBorder="1" applyAlignment="1">
      <alignment horizontal="left" wrapText="1"/>
      <protection/>
    </xf>
    <xf numFmtId="3" fontId="22" fillId="0" borderId="9" xfId="19" applyNumberFormat="1" applyFont="1" applyBorder="1" applyAlignment="1">
      <alignment horizontal="left" wrapText="1"/>
      <protection/>
    </xf>
    <xf numFmtId="3" fontId="22" fillId="0" borderId="43" xfId="19" applyNumberFormat="1" applyFont="1" applyBorder="1" applyAlignment="1">
      <alignment horizontal="right" wrapText="1"/>
      <protection/>
    </xf>
    <xf numFmtId="3" fontId="22" fillId="0" borderId="1" xfId="19" applyNumberFormat="1" applyFont="1" applyBorder="1" applyAlignment="1">
      <alignment horizontal="right" wrapText="1"/>
      <protection/>
    </xf>
    <xf numFmtId="3" fontId="22" fillId="0" borderId="42" xfId="19" applyNumberFormat="1" applyFont="1" applyBorder="1" applyAlignment="1">
      <alignment horizontal="right" wrapText="1"/>
      <protection/>
    </xf>
    <xf numFmtId="3" fontId="21" fillId="0" borderId="1" xfId="19" applyNumberFormat="1" applyFont="1" applyBorder="1" applyAlignment="1">
      <alignment horizontal="center" wrapText="1"/>
      <protection/>
    </xf>
    <xf numFmtId="3" fontId="22" fillId="0" borderId="19" xfId="19" applyNumberFormat="1" applyFont="1" applyBorder="1" applyAlignment="1">
      <alignment horizontal="right" wrapText="1"/>
      <protection/>
    </xf>
    <xf numFmtId="3" fontId="23" fillId="0" borderId="18" xfId="19" applyNumberFormat="1" applyFont="1" applyBorder="1" applyAlignment="1">
      <alignment horizontal="right"/>
      <protection/>
    </xf>
    <xf numFmtId="3" fontId="23" fillId="0" borderId="2" xfId="19" applyNumberFormat="1" applyFont="1" applyBorder="1" applyAlignment="1">
      <alignment horizontal="right"/>
      <protection/>
    </xf>
    <xf numFmtId="3" fontId="24" fillId="0" borderId="2" xfId="19" applyNumberFormat="1" applyFont="1" applyBorder="1" applyAlignment="1">
      <alignment wrapText="1"/>
      <protection/>
    </xf>
    <xf numFmtId="3" fontId="24" fillId="0" borderId="19" xfId="19" applyNumberFormat="1" applyFont="1" applyBorder="1" applyAlignment="1">
      <alignment wrapText="1"/>
      <protection/>
    </xf>
    <xf numFmtId="3" fontId="24" fillId="0" borderId="18" xfId="19" applyNumberFormat="1" applyFont="1" applyBorder="1" applyAlignment="1">
      <alignment horizontal="center" wrapText="1"/>
      <protection/>
    </xf>
    <xf numFmtId="3" fontId="23" fillId="0" borderId="2" xfId="19" applyNumberFormat="1" applyFont="1" applyBorder="1" applyAlignment="1">
      <alignment horizontal="center" wrapText="1"/>
      <protection/>
    </xf>
    <xf numFmtId="3" fontId="23" fillId="0" borderId="19" xfId="19" applyNumberFormat="1" applyFont="1" applyBorder="1" applyAlignment="1">
      <alignment horizontal="center" wrapText="1"/>
      <protection/>
    </xf>
    <xf numFmtId="3" fontId="23" fillId="0" borderId="0" xfId="19" applyNumberFormat="1" applyFont="1" applyBorder="1" applyAlignment="1">
      <alignment horizontal="center" wrapText="1"/>
      <protection/>
    </xf>
    <xf numFmtId="3" fontId="23" fillId="0" borderId="0" xfId="19" applyNumberFormat="1" applyFont="1" applyBorder="1" applyAlignment="1">
      <alignment horizontal="right"/>
      <protection/>
    </xf>
    <xf numFmtId="0" fontId="24" fillId="0" borderId="0" xfId="19" applyFont="1" applyBorder="1">
      <alignment/>
      <protection/>
    </xf>
    <xf numFmtId="0" fontId="25" fillId="0" borderId="0" xfId="19" applyFont="1" applyBorder="1">
      <alignment/>
      <protection/>
    </xf>
    <xf numFmtId="0" fontId="25" fillId="0" borderId="0" xfId="19" applyFont="1">
      <alignment/>
      <protection/>
    </xf>
    <xf numFmtId="49" fontId="18" fillId="0" borderId="5" xfId="19" applyNumberFormat="1" applyFont="1" applyBorder="1" applyAlignment="1">
      <alignment horizontal="left" wrapText="1"/>
      <protection/>
    </xf>
    <xf numFmtId="3" fontId="18" fillId="0" borderId="41" xfId="19" applyNumberFormat="1" applyFont="1" applyBorder="1" applyAlignment="1">
      <alignment horizontal="left" wrapText="1"/>
      <protection/>
    </xf>
    <xf numFmtId="14" fontId="18" fillId="0" borderId="9" xfId="19" applyNumberFormat="1" applyFont="1" applyBorder="1" applyAlignment="1">
      <alignment horizontal="left" wrapText="1"/>
      <protection/>
    </xf>
    <xf numFmtId="3" fontId="18" fillId="0" borderId="9" xfId="19" applyNumberFormat="1" applyFont="1" applyBorder="1" applyAlignment="1">
      <alignment horizontal="left" wrapText="1"/>
      <protection/>
    </xf>
    <xf numFmtId="3" fontId="18" fillId="0" borderId="43" xfId="19" applyNumberFormat="1" applyFont="1" applyBorder="1" applyAlignment="1">
      <alignment horizontal="right" wrapText="1"/>
      <protection/>
    </xf>
    <xf numFmtId="3" fontId="18" fillId="0" borderId="1" xfId="19" applyNumberFormat="1" applyFont="1" applyBorder="1" applyAlignment="1">
      <alignment horizontal="right" wrapText="1"/>
      <protection/>
    </xf>
    <xf numFmtId="3" fontId="18" fillId="0" borderId="41" xfId="19" applyNumberFormat="1" applyFont="1" applyBorder="1" applyAlignment="1">
      <alignment horizontal="right" wrapText="1"/>
      <protection/>
    </xf>
    <xf numFmtId="3" fontId="18" fillId="0" borderId="44" xfId="19" applyNumberFormat="1" applyFont="1" applyBorder="1" applyAlignment="1">
      <alignment horizontal="right" wrapText="1"/>
      <protection/>
    </xf>
    <xf numFmtId="3" fontId="10" fillId="0" borderId="18" xfId="19" applyNumberFormat="1" applyFont="1" applyBorder="1">
      <alignment/>
      <protection/>
    </xf>
    <xf numFmtId="0" fontId="10" fillId="0" borderId="2" xfId="19" applyFont="1" applyBorder="1">
      <alignment/>
      <protection/>
    </xf>
    <xf numFmtId="3" fontId="10" fillId="0" borderId="2" xfId="19" applyNumberFormat="1" applyFont="1" applyBorder="1">
      <alignment/>
      <protection/>
    </xf>
    <xf numFmtId="0" fontId="10" fillId="0" borderId="19" xfId="19" applyFont="1" applyBorder="1">
      <alignment/>
      <protection/>
    </xf>
    <xf numFmtId="0" fontId="10" fillId="0" borderId="18" xfId="19" applyFont="1" applyBorder="1">
      <alignment/>
      <protection/>
    </xf>
    <xf numFmtId="3" fontId="18" fillId="0" borderId="45" xfId="19" applyNumberFormat="1" applyFont="1" applyBorder="1" applyAlignment="1">
      <alignment horizontal="right" wrapText="1"/>
      <protection/>
    </xf>
    <xf numFmtId="3" fontId="10" fillId="0" borderId="0" xfId="19" applyNumberFormat="1" applyFont="1" applyBorder="1">
      <alignment/>
      <protection/>
    </xf>
    <xf numFmtId="49" fontId="18" fillId="0" borderId="0" xfId="19" applyNumberFormat="1" applyFont="1" applyBorder="1" applyAlignment="1">
      <alignment horizontal="left" wrapText="1"/>
      <protection/>
    </xf>
    <xf numFmtId="3" fontId="18" fillId="0" borderId="12" xfId="19" applyNumberFormat="1" applyFont="1" applyBorder="1" applyAlignment="1">
      <alignment horizontal="left" wrapText="1"/>
      <protection/>
    </xf>
    <xf numFmtId="14" fontId="18" fillId="0" borderId="11" xfId="19" applyNumberFormat="1" applyFont="1" applyBorder="1" applyAlignment="1">
      <alignment horizontal="left" wrapText="1"/>
      <protection/>
    </xf>
    <xf numFmtId="3" fontId="18" fillId="0" borderId="11" xfId="19" applyNumberFormat="1" applyFont="1" applyBorder="1" applyAlignment="1">
      <alignment horizontal="left" wrapText="1"/>
      <protection/>
    </xf>
    <xf numFmtId="3" fontId="18" fillId="0" borderId="10" xfId="19" applyNumberFormat="1" applyFont="1" applyBorder="1" applyAlignment="1">
      <alignment horizontal="right" wrapText="1"/>
      <protection/>
    </xf>
    <xf numFmtId="3" fontId="18" fillId="0" borderId="12" xfId="19" applyNumberFormat="1" applyFont="1" applyBorder="1" applyAlignment="1">
      <alignment horizontal="right" wrapText="1"/>
      <protection/>
    </xf>
    <xf numFmtId="49" fontId="18" fillId="0" borderId="2" xfId="19" applyNumberFormat="1" applyFont="1" applyBorder="1" applyAlignment="1">
      <alignment horizontal="left" wrapText="1"/>
      <protection/>
    </xf>
    <xf numFmtId="3" fontId="18" fillId="0" borderId="2" xfId="19" applyNumberFormat="1" applyFont="1" applyBorder="1" applyAlignment="1">
      <alignment horizontal="left" wrapText="1"/>
      <protection/>
    </xf>
    <xf numFmtId="14" fontId="18" fillId="0" borderId="2" xfId="19" applyNumberFormat="1" applyFont="1" applyBorder="1" applyAlignment="1">
      <alignment horizontal="left" wrapText="1"/>
      <protection/>
    </xf>
    <xf numFmtId="3" fontId="18" fillId="0" borderId="4" xfId="19" applyNumberFormat="1" applyFont="1" applyBorder="1" applyAlignment="1">
      <alignment horizontal="left" wrapText="1"/>
      <protection/>
    </xf>
    <xf numFmtId="3" fontId="18" fillId="0" borderId="18" xfId="19" applyNumberFormat="1" applyFont="1" applyBorder="1">
      <alignment/>
      <protection/>
    </xf>
    <xf numFmtId="3" fontId="18" fillId="0" borderId="2" xfId="19" applyNumberFormat="1" applyFont="1" applyBorder="1" applyAlignment="1">
      <alignment horizontal="right" wrapText="1"/>
      <protection/>
    </xf>
    <xf numFmtId="3" fontId="18" fillId="0" borderId="6" xfId="19" applyNumberFormat="1" applyFont="1" applyBorder="1" applyAlignment="1">
      <alignment horizontal="right" wrapText="1"/>
      <protection/>
    </xf>
    <xf numFmtId="3" fontId="18" fillId="0" borderId="2" xfId="19" applyNumberFormat="1" applyFont="1" applyBorder="1" applyAlignment="1">
      <alignment horizontal="center" wrapText="1"/>
      <protection/>
    </xf>
    <xf numFmtId="49" fontId="16" fillId="0" borderId="2" xfId="19" applyNumberFormat="1" applyFont="1" applyBorder="1" applyAlignment="1">
      <alignment horizontal="left" wrapText="1"/>
      <protection/>
    </xf>
    <xf numFmtId="3" fontId="16" fillId="0" borderId="2" xfId="19" applyNumberFormat="1" applyFont="1" applyBorder="1" applyAlignment="1">
      <alignment horizontal="left" wrapText="1"/>
      <protection/>
    </xf>
    <xf numFmtId="3" fontId="16" fillId="0" borderId="6" xfId="19" applyNumberFormat="1" applyFont="1" applyBorder="1" applyAlignment="1">
      <alignment horizontal="right" wrapText="1"/>
      <protection/>
    </xf>
    <xf numFmtId="3" fontId="16" fillId="0" borderId="2" xfId="19" applyNumberFormat="1" applyFont="1" applyBorder="1" applyAlignment="1">
      <alignment horizontal="right" wrapText="1"/>
      <protection/>
    </xf>
    <xf numFmtId="0" fontId="26" fillId="0" borderId="0" xfId="19" applyFont="1" applyBorder="1">
      <alignment/>
      <protection/>
    </xf>
    <xf numFmtId="0" fontId="26" fillId="0" borderId="0" xfId="19" applyFont="1">
      <alignment/>
      <protection/>
    </xf>
    <xf numFmtId="3" fontId="10" fillId="0" borderId="2" xfId="19" applyNumberFormat="1" applyFont="1" applyBorder="1" applyAlignment="1">
      <alignment horizontal="right"/>
      <protection/>
    </xf>
    <xf numFmtId="3" fontId="10" fillId="0" borderId="2" xfId="19" applyNumberFormat="1" applyFont="1" applyBorder="1" applyAlignment="1">
      <alignment wrapText="1"/>
      <protection/>
    </xf>
    <xf numFmtId="3" fontId="10" fillId="0" borderId="19" xfId="19" applyNumberFormat="1" applyFont="1" applyBorder="1" applyAlignment="1">
      <alignment wrapText="1"/>
      <protection/>
    </xf>
    <xf numFmtId="3" fontId="10" fillId="0" borderId="18" xfId="19" applyNumberFormat="1" applyFont="1" applyBorder="1" applyAlignment="1">
      <alignment horizontal="center" wrapText="1"/>
      <protection/>
    </xf>
    <xf numFmtId="3" fontId="17" fillId="0" borderId="2" xfId="19" applyNumberFormat="1" applyFont="1" applyBorder="1" applyAlignment="1">
      <alignment horizontal="center" wrapText="1"/>
      <protection/>
    </xf>
    <xf numFmtId="3" fontId="10" fillId="0" borderId="2" xfId="19" applyNumberFormat="1" applyFont="1" applyBorder="1" applyAlignment="1">
      <alignment horizontal="right" wrapText="1"/>
      <protection/>
    </xf>
    <xf numFmtId="3" fontId="17" fillId="0" borderId="19" xfId="19" applyNumberFormat="1" applyFont="1" applyBorder="1" applyAlignment="1">
      <alignment horizontal="center" wrapText="1"/>
      <protection/>
    </xf>
    <xf numFmtId="3" fontId="22" fillId="0" borderId="2" xfId="19" applyNumberFormat="1" applyFont="1" applyBorder="1" applyAlignment="1">
      <alignment horizontal="right" wrapText="1"/>
      <protection/>
    </xf>
    <xf numFmtId="49" fontId="18" fillId="0" borderId="9" xfId="19" applyNumberFormat="1" applyFont="1" applyBorder="1" applyAlignment="1">
      <alignment horizontal="left" wrapText="1"/>
      <protection/>
    </xf>
    <xf numFmtId="3" fontId="18" fillId="0" borderId="19" xfId="19" applyNumberFormat="1" applyFont="1" applyBorder="1" applyAlignment="1">
      <alignment horizontal="left" wrapText="1"/>
      <protection/>
    </xf>
    <xf numFmtId="3" fontId="28" fillId="0" borderId="41" xfId="19" applyNumberFormat="1" applyFont="1" applyBorder="1" applyAlignment="1">
      <alignment horizontal="right" wrapText="1"/>
      <protection/>
    </xf>
    <xf numFmtId="3" fontId="18" fillId="0" borderId="46" xfId="19" applyNumberFormat="1" applyFont="1" applyBorder="1" applyAlignment="1">
      <alignment horizontal="right" wrapText="1"/>
      <protection/>
    </xf>
    <xf numFmtId="3" fontId="10" fillId="0" borderId="47" xfId="19" applyNumberFormat="1" applyFont="1" applyBorder="1">
      <alignment/>
      <protection/>
    </xf>
    <xf numFmtId="0" fontId="10" fillId="0" borderId="3" xfId="19" applyFont="1" applyBorder="1">
      <alignment/>
      <protection/>
    </xf>
    <xf numFmtId="3" fontId="10" fillId="0" borderId="3" xfId="19" applyNumberFormat="1" applyFont="1" applyBorder="1">
      <alignment/>
      <protection/>
    </xf>
    <xf numFmtId="0" fontId="10" fillId="0" borderId="48" xfId="19" applyFont="1" applyBorder="1">
      <alignment/>
      <protection/>
    </xf>
    <xf numFmtId="0" fontId="10" fillId="0" borderId="47" xfId="19" applyFont="1" applyBorder="1">
      <alignment/>
      <protection/>
    </xf>
    <xf numFmtId="49" fontId="17" fillId="0" borderId="49" xfId="19" applyNumberFormat="1" applyFont="1" applyBorder="1" applyAlignment="1">
      <alignment wrapText="1"/>
      <protection/>
    </xf>
    <xf numFmtId="14" fontId="17" fillId="0" borderId="50" xfId="19" applyNumberFormat="1" applyFont="1" applyBorder="1" applyAlignment="1">
      <alignment wrapText="1"/>
      <protection/>
    </xf>
    <xf numFmtId="14" fontId="16" fillId="0" borderId="51" xfId="19" applyNumberFormat="1" applyFont="1" applyBorder="1" applyAlignment="1">
      <alignment horizontal="left" wrapText="1"/>
      <protection/>
    </xf>
    <xf numFmtId="3" fontId="16" fillId="0" borderId="52" xfId="19" applyNumberFormat="1" applyFont="1" applyBorder="1" applyAlignment="1">
      <alignment horizontal="left"/>
      <protection/>
    </xf>
    <xf numFmtId="3" fontId="16" fillId="0" borderId="53" xfId="19" applyNumberFormat="1" applyFont="1" applyBorder="1">
      <alignment/>
      <protection/>
    </xf>
    <xf numFmtId="3" fontId="16" fillId="0" borderId="50" xfId="19" applyNumberFormat="1" applyFont="1" applyBorder="1">
      <alignment/>
      <protection/>
    </xf>
    <xf numFmtId="3" fontId="16" fillId="0" borderId="54" xfId="19" applyNumberFormat="1" applyFont="1" applyBorder="1">
      <alignment/>
      <protection/>
    </xf>
    <xf numFmtId="3" fontId="16" fillId="0" borderId="55" xfId="19" applyNumberFormat="1" applyFont="1" applyBorder="1">
      <alignment/>
      <protection/>
    </xf>
    <xf numFmtId="3" fontId="16" fillId="0" borderId="50" xfId="19" applyNumberFormat="1" applyFont="1" applyBorder="1" applyAlignment="1">
      <alignment/>
      <protection/>
    </xf>
    <xf numFmtId="3" fontId="16" fillId="0" borderId="54" xfId="19" applyNumberFormat="1" applyFont="1" applyBorder="1" applyAlignment="1">
      <alignment horizontal="right" wrapText="1"/>
      <protection/>
    </xf>
    <xf numFmtId="3" fontId="10" fillId="0" borderId="53" xfId="19" applyNumberFormat="1" applyFont="1" applyBorder="1">
      <alignment/>
      <protection/>
    </xf>
    <xf numFmtId="0" fontId="10" fillId="0" borderId="50" xfId="19" applyFont="1" applyBorder="1">
      <alignment/>
      <protection/>
    </xf>
    <xf numFmtId="3" fontId="10" fillId="0" borderId="50" xfId="19" applyNumberFormat="1" applyFont="1" applyBorder="1">
      <alignment/>
      <protection/>
    </xf>
    <xf numFmtId="0" fontId="10" fillId="0" borderId="51" xfId="19" applyFont="1" applyBorder="1">
      <alignment/>
      <protection/>
    </xf>
    <xf numFmtId="3" fontId="10" fillId="0" borderId="54" xfId="19" applyNumberFormat="1" applyFont="1" applyBorder="1">
      <alignment/>
      <protection/>
    </xf>
    <xf numFmtId="49" fontId="17" fillId="0" borderId="56" xfId="19" applyNumberFormat="1" applyFont="1" applyBorder="1" applyAlignment="1">
      <alignment wrapText="1"/>
      <protection/>
    </xf>
    <xf numFmtId="14" fontId="17" fillId="0" borderId="57" xfId="19" applyNumberFormat="1" applyFont="1" applyBorder="1" applyAlignment="1">
      <alignment wrapText="1"/>
      <protection/>
    </xf>
    <xf numFmtId="14" fontId="16" fillId="0" borderId="58" xfId="19" applyNumberFormat="1" applyFont="1" applyBorder="1" applyAlignment="1">
      <alignment horizontal="left" wrapText="1"/>
      <protection/>
    </xf>
    <xf numFmtId="3" fontId="16" fillId="0" borderId="59" xfId="19" applyNumberFormat="1" applyFont="1" applyBorder="1" applyAlignment="1">
      <alignment horizontal="left"/>
      <protection/>
    </xf>
    <xf numFmtId="3" fontId="16" fillId="0" borderId="60" xfId="19" applyNumberFormat="1" applyFont="1" applyBorder="1">
      <alignment/>
      <protection/>
    </xf>
    <xf numFmtId="3" fontId="16" fillId="0" borderId="57" xfId="19" applyNumberFormat="1" applyFont="1" applyBorder="1">
      <alignment/>
      <protection/>
    </xf>
    <xf numFmtId="3" fontId="16" fillId="0" borderId="61" xfId="19" applyNumberFormat="1" applyFont="1" applyBorder="1">
      <alignment/>
      <protection/>
    </xf>
    <xf numFmtId="3" fontId="16" fillId="0" borderId="62" xfId="19" applyNumberFormat="1" applyFont="1" applyBorder="1" applyAlignment="1">
      <alignment horizontal="right"/>
      <protection/>
    </xf>
    <xf numFmtId="3" fontId="16" fillId="0" borderId="61" xfId="19" applyNumberFormat="1" applyFont="1" applyBorder="1" applyAlignment="1">
      <alignment horizontal="right" wrapText="1"/>
      <protection/>
    </xf>
    <xf numFmtId="3" fontId="10" fillId="0" borderId="63" xfId="19" applyNumberFormat="1" applyFont="1" applyBorder="1">
      <alignment/>
      <protection/>
    </xf>
    <xf numFmtId="3" fontId="10" fillId="0" borderId="64" xfId="19" applyNumberFormat="1" applyFont="1" applyBorder="1">
      <alignment/>
      <protection/>
    </xf>
    <xf numFmtId="3" fontId="10" fillId="0" borderId="65" xfId="19" applyNumberFormat="1" applyFont="1" applyBorder="1">
      <alignment/>
      <protection/>
    </xf>
    <xf numFmtId="0" fontId="10" fillId="0" borderId="63" xfId="19" applyFont="1" applyBorder="1">
      <alignment/>
      <protection/>
    </xf>
    <xf numFmtId="0" fontId="10" fillId="0" borderId="64" xfId="19" applyFont="1" applyBorder="1">
      <alignment/>
      <protection/>
    </xf>
    <xf numFmtId="0" fontId="10" fillId="0" borderId="59" xfId="19" applyFont="1" applyBorder="1">
      <alignment/>
      <protection/>
    </xf>
    <xf numFmtId="49" fontId="17" fillId="0" borderId="0" xfId="19" applyNumberFormat="1" applyFont="1" applyBorder="1" applyAlignment="1">
      <alignment wrapText="1"/>
      <protection/>
    </xf>
    <xf numFmtId="14" fontId="17" fillId="0" borderId="0" xfId="19" applyNumberFormat="1" applyFont="1" applyBorder="1" applyAlignment="1">
      <alignment wrapText="1"/>
      <protection/>
    </xf>
    <xf numFmtId="14" fontId="16" fillId="0" borderId="0" xfId="19" applyNumberFormat="1" applyFont="1" applyBorder="1" applyAlignment="1">
      <alignment horizontal="left" wrapText="1"/>
      <protection/>
    </xf>
    <xf numFmtId="3" fontId="16" fillId="0" borderId="0" xfId="19" applyNumberFormat="1" applyFont="1" applyBorder="1" applyAlignment="1">
      <alignment horizontal="left"/>
      <protection/>
    </xf>
    <xf numFmtId="3" fontId="16" fillId="0" borderId="0" xfId="19" applyNumberFormat="1" applyFont="1" applyBorder="1">
      <alignment/>
      <protection/>
    </xf>
    <xf numFmtId="3" fontId="16" fillId="0" borderId="0" xfId="19" applyNumberFormat="1" applyFont="1" applyBorder="1" applyAlignment="1">
      <alignment horizontal="right"/>
      <protection/>
    </xf>
    <xf numFmtId="3" fontId="16" fillId="0" borderId="0" xfId="19" applyNumberFormat="1" applyFont="1" applyBorder="1" applyAlignment="1">
      <alignment horizontal="right" wrapText="1"/>
      <protection/>
    </xf>
    <xf numFmtId="49" fontId="9" fillId="0" borderId="0" xfId="19" applyNumberFormat="1">
      <alignment/>
      <protection/>
    </xf>
    <xf numFmtId="0" fontId="10" fillId="0" borderId="0" xfId="19" applyFont="1">
      <alignment/>
      <protection/>
    </xf>
    <xf numFmtId="14" fontId="9" fillId="0" borderId="0" xfId="19" applyNumberFormat="1" applyAlignment="1">
      <alignment horizontal="left"/>
      <protection/>
    </xf>
    <xf numFmtId="0" fontId="18" fillId="0" borderId="0" xfId="19" applyFont="1">
      <alignment/>
      <protection/>
    </xf>
    <xf numFmtId="14" fontId="26" fillId="0" borderId="0" xfId="19" applyNumberFormat="1" applyFont="1">
      <alignment/>
      <protection/>
    </xf>
    <xf numFmtId="14" fontId="9" fillId="0" borderId="0" xfId="19" applyNumberFormat="1">
      <alignment/>
      <protection/>
    </xf>
    <xf numFmtId="3" fontId="18" fillId="0" borderId="0" xfId="19" applyNumberFormat="1" applyFont="1" applyAlignment="1">
      <alignment horizontal="right"/>
      <protection/>
    </xf>
    <xf numFmtId="49" fontId="17" fillId="0" borderId="0" xfId="19" applyNumberFormat="1" applyFont="1">
      <alignment/>
      <protection/>
    </xf>
    <xf numFmtId="3" fontId="16" fillId="0" borderId="0" xfId="19" applyNumberFormat="1" applyFont="1" applyAlignment="1">
      <alignment horizontal="left"/>
      <protection/>
    </xf>
    <xf numFmtId="0" fontId="18" fillId="0" borderId="0" xfId="19" applyFont="1" applyBorder="1">
      <alignment/>
      <protection/>
    </xf>
    <xf numFmtId="14" fontId="10" fillId="0" borderId="0" xfId="19" applyNumberFormat="1" applyFont="1">
      <alignment/>
      <protection/>
    </xf>
    <xf numFmtId="49" fontId="10" fillId="0" borderId="0" xfId="19" applyNumberFormat="1" applyFont="1">
      <alignment/>
      <protection/>
    </xf>
    <xf numFmtId="14" fontId="10" fillId="0" borderId="0" xfId="19" applyNumberFormat="1" applyFont="1" applyAlignment="1">
      <alignment horizontal="left"/>
      <protection/>
    </xf>
    <xf numFmtId="3" fontId="18" fillId="0" borderId="0" xfId="19" applyNumberFormat="1" applyFont="1">
      <alignment/>
      <protection/>
    </xf>
    <xf numFmtId="49" fontId="18" fillId="0" borderId="0" xfId="19" applyNumberFormat="1" applyFont="1">
      <alignment/>
      <protection/>
    </xf>
    <xf numFmtId="14" fontId="10" fillId="0" borderId="0" xfId="19" applyNumberFormat="1" applyFont="1" applyAlignment="1">
      <alignment horizontal="left" wrapText="1"/>
      <protection/>
    </xf>
    <xf numFmtId="0" fontId="16" fillId="0" borderId="0" xfId="19" applyFont="1">
      <alignment/>
      <protection/>
    </xf>
    <xf numFmtId="3" fontId="16" fillId="0" borderId="0" xfId="19" applyNumberFormat="1" applyFont="1">
      <alignment/>
      <protection/>
    </xf>
    <xf numFmtId="0" fontId="28" fillId="0" borderId="0" xfId="19" applyFont="1">
      <alignment/>
      <protection/>
    </xf>
    <xf numFmtId="0" fontId="28" fillId="0" borderId="0" xfId="19" applyFont="1" applyBorder="1">
      <alignment/>
      <protection/>
    </xf>
    <xf numFmtId="14" fontId="16" fillId="0" borderId="0" xfId="19" applyNumberFormat="1" applyFont="1" applyAlignment="1">
      <alignment horizontal="left"/>
      <protection/>
    </xf>
    <xf numFmtId="49" fontId="10" fillId="0" borderId="0" xfId="19" applyNumberFormat="1" applyFont="1" applyAlignment="1">
      <alignment wrapText="1"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wrapText="1"/>
      <protection/>
    </xf>
    <xf numFmtId="0" fontId="9" fillId="0" borderId="0" xfId="19" applyFont="1" applyBorder="1">
      <alignment/>
      <protection/>
    </xf>
    <xf numFmtId="3" fontId="18" fillId="0" borderId="0" xfId="19" applyNumberFormat="1" applyFont="1">
      <alignment/>
      <protection/>
    </xf>
    <xf numFmtId="0" fontId="29" fillId="0" borderId="0" xfId="19" applyFont="1">
      <alignment/>
      <protection/>
    </xf>
    <xf numFmtId="0" fontId="30" fillId="0" borderId="0" xfId="19" applyFont="1">
      <alignment/>
      <protection/>
    </xf>
    <xf numFmtId="0" fontId="31" fillId="0" borderId="0" xfId="19" applyFont="1" applyBorder="1">
      <alignment/>
      <protection/>
    </xf>
    <xf numFmtId="14" fontId="18" fillId="0" borderId="0" xfId="19" applyNumberFormat="1" applyFont="1" applyAlignment="1">
      <alignment horizontal="left"/>
      <protection/>
    </xf>
    <xf numFmtId="0" fontId="22" fillId="0" borderId="0" xfId="19" applyFont="1">
      <alignment/>
      <protection/>
    </xf>
    <xf numFmtId="3" fontId="22" fillId="0" borderId="0" xfId="19" applyNumberFormat="1" applyFont="1">
      <alignment/>
      <protection/>
    </xf>
    <xf numFmtId="0" fontId="32" fillId="0" borderId="0" xfId="19" applyFont="1">
      <alignment/>
      <protection/>
    </xf>
    <xf numFmtId="0" fontId="33" fillId="0" borderId="0" xfId="19" applyFont="1" applyBorder="1">
      <alignment/>
      <protection/>
    </xf>
    <xf numFmtId="3" fontId="17" fillId="0" borderId="0" xfId="19" applyNumberFormat="1" applyFont="1" applyBorder="1" applyAlignment="1">
      <alignment horizontal="left" wrapText="1"/>
      <protection/>
    </xf>
    <xf numFmtId="3" fontId="10" fillId="0" borderId="0" xfId="19" applyNumberFormat="1" applyFont="1" applyBorder="1" applyAlignment="1">
      <alignment horizontal="center" wrapText="1"/>
      <protection/>
    </xf>
    <xf numFmtId="0" fontId="34" fillId="0" borderId="0" xfId="19" applyFont="1">
      <alignment/>
      <protection/>
    </xf>
    <xf numFmtId="3" fontId="10" fillId="0" borderId="0" xfId="19" applyNumberFormat="1" applyFont="1" applyBorder="1" applyAlignment="1">
      <alignment wrapText="1"/>
      <protection/>
    </xf>
    <xf numFmtId="49" fontId="18" fillId="0" borderId="0" xfId="19" applyNumberFormat="1" applyFont="1" applyBorder="1" applyAlignment="1">
      <alignment horizontal="left"/>
      <protection/>
    </xf>
    <xf numFmtId="3" fontId="18" fillId="0" borderId="0" xfId="19" applyNumberFormat="1" applyFont="1" applyBorder="1" applyAlignment="1">
      <alignment horizontal="right"/>
      <protection/>
    </xf>
    <xf numFmtId="0" fontId="35" fillId="0" borderId="0" xfId="19" applyFont="1" applyBorder="1">
      <alignment/>
      <protection/>
    </xf>
    <xf numFmtId="0" fontId="36" fillId="0" borderId="0" xfId="19" applyFont="1" applyBorder="1">
      <alignment/>
      <protection/>
    </xf>
    <xf numFmtId="0" fontId="34" fillId="0" borderId="0" xfId="19" applyFont="1" applyBorder="1">
      <alignment/>
      <protection/>
    </xf>
    <xf numFmtId="0" fontId="32" fillId="0" borderId="0" xfId="19" applyFont="1" applyBorder="1">
      <alignment/>
      <protection/>
    </xf>
    <xf numFmtId="0" fontId="37" fillId="0" borderId="0" xfId="19" applyFont="1" applyBorder="1">
      <alignment/>
      <protection/>
    </xf>
    <xf numFmtId="0" fontId="38" fillId="0" borderId="0" xfId="19" applyFont="1" applyBorder="1">
      <alignment/>
      <protection/>
    </xf>
    <xf numFmtId="0" fontId="38" fillId="0" borderId="0" xfId="19" applyFont="1">
      <alignment/>
      <protection/>
    </xf>
    <xf numFmtId="164" fontId="0" fillId="0" borderId="2" xfId="15" applyNumberFormat="1" applyFont="1" applyFill="1" applyBorder="1" applyAlignment="1">
      <alignment/>
    </xf>
    <xf numFmtId="14" fontId="0" fillId="0" borderId="2" xfId="0" applyNumberFormat="1" applyFont="1" applyBorder="1" applyAlignment="1">
      <alignment wrapText="1"/>
    </xf>
    <xf numFmtId="14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164" fontId="0" fillId="0" borderId="2" xfId="15" applyNumberForma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dse_nfkv200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E27" sqref="E27"/>
    </sheetView>
  </sheetViews>
  <sheetFormatPr defaultColWidth="9.00390625" defaultRowHeight="12.75"/>
  <cols>
    <col min="1" max="1" width="5.875" style="0" customWidth="1"/>
    <col min="2" max="2" width="32.875" style="0" customWidth="1"/>
    <col min="3" max="5" width="12.75390625" style="0" customWidth="1"/>
    <col min="7" max="7" width="12.625" style="0" bestFit="1" customWidth="1"/>
  </cols>
  <sheetData>
    <row r="1" ht="12.75">
      <c r="E1" s="1" t="s">
        <v>154</v>
      </c>
    </row>
    <row r="2" spans="1:4" ht="12.75">
      <c r="A2" s="138" t="s">
        <v>164</v>
      </c>
      <c r="B2" s="139"/>
      <c r="C2" s="139"/>
      <c r="D2" s="139"/>
    </row>
    <row r="3" spans="1:4" ht="12.75">
      <c r="A3" s="138" t="s">
        <v>259</v>
      </c>
      <c r="B3" s="139"/>
      <c r="C3" s="139"/>
      <c r="D3" s="139"/>
    </row>
    <row r="4" spans="1:4" ht="12.75">
      <c r="A4" s="138" t="s">
        <v>260</v>
      </c>
      <c r="B4" s="139"/>
      <c r="C4" s="97"/>
      <c r="D4" s="97"/>
    </row>
    <row r="6" spans="2:5" ht="12.75">
      <c r="B6" s="142" t="s">
        <v>132</v>
      </c>
      <c r="C6" s="137"/>
      <c r="D6" s="137"/>
      <c r="E6" s="137"/>
    </row>
    <row r="7" spans="2:5" ht="12.75">
      <c r="B7" s="142" t="s">
        <v>261</v>
      </c>
      <c r="C7" s="137"/>
      <c r="D7" s="137"/>
      <c r="E7" s="137"/>
    </row>
    <row r="8" spans="2:3" ht="12.75">
      <c r="B8" s="1"/>
      <c r="C8" s="1"/>
    </row>
    <row r="9" spans="3:5" ht="12.75">
      <c r="C9" s="103"/>
      <c r="D9" s="140" t="s">
        <v>139</v>
      </c>
      <c r="E9" s="141"/>
    </row>
    <row r="10" spans="3:5" ht="12.75">
      <c r="C10" s="1"/>
      <c r="D10" s="140" t="s">
        <v>263</v>
      </c>
      <c r="E10" s="141"/>
    </row>
    <row r="11" ht="12.75">
      <c r="E11" t="s">
        <v>65</v>
      </c>
    </row>
    <row r="12" spans="2:5" ht="25.5">
      <c r="B12" s="19" t="s">
        <v>0</v>
      </c>
      <c r="C12" s="20" t="s">
        <v>1</v>
      </c>
      <c r="D12" s="20" t="s">
        <v>2</v>
      </c>
      <c r="E12" s="20" t="s">
        <v>3</v>
      </c>
    </row>
    <row r="13" spans="2:5" ht="12.75">
      <c r="B13" s="115" t="s">
        <v>4</v>
      </c>
      <c r="C13" s="10"/>
      <c r="D13" s="116"/>
      <c r="E13" s="10"/>
    </row>
    <row r="14" spans="2:5" ht="12.75">
      <c r="B14" s="3" t="s">
        <v>5</v>
      </c>
      <c r="C14" s="4">
        <f>SUM(C15:C17)</f>
        <v>0</v>
      </c>
      <c r="D14" s="4">
        <f>SUM(D15:D17)</f>
        <v>0</v>
      </c>
      <c r="E14" s="4">
        <f>SUM(E15:E17)</f>
        <v>0</v>
      </c>
    </row>
    <row r="15" spans="2:5" ht="12.75">
      <c r="B15" s="5" t="s">
        <v>6</v>
      </c>
      <c r="C15" s="6">
        <v>0</v>
      </c>
      <c r="D15" s="6">
        <v>0</v>
      </c>
      <c r="E15" s="6"/>
    </row>
    <row r="16" spans="2:5" ht="12.75">
      <c r="B16" s="5" t="s">
        <v>7</v>
      </c>
      <c r="C16" s="6"/>
      <c r="D16" s="6">
        <v>0</v>
      </c>
      <c r="E16" s="6"/>
    </row>
    <row r="17" spans="2:5" ht="12.75">
      <c r="B17" s="5" t="s">
        <v>8</v>
      </c>
      <c r="C17" s="6">
        <v>0</v>
      </c>
      <c r="D17" s="6">
        <v>0</v>
      </c>
      <c r="E17" s="6">
        <v>0</v>
      </c>
    </row>
    <row r="18" spans="2:5" ht="12.75">
      <c r="B18" s="7" t="s">
        <v>9</v>
      </c>
      <c r="C18" s="8">
        <f>SUM(C19:C22)</f>
        <v>0</v>
      </c>
      <c r="D18" s="8">
        <f>SUM(D19:D22)</f>
        <v>0</v>
      </c>
      <c r="E18" s="8">
        <f>SUM(E19:E22)</f>
        <v>0</v>
      </c>
    </row>
    <row r="19" spans="2:5" ht="12.75">
      <c r="B19" s="5" t="s">
        <v>10</v>
      </c>
      <c r="C19" s="6">
        <v>0</v>
      </c>
      <c r="D19" s="6">
        <v>0</v>
      </c>
      <c r="E19" s="6">
        <v>0</v>
      </c>
    </row>
    <row r="20" spans="2:5" ht="12.75">
      <c r="B20" s="5" t="s">
        <v>11</v>
      </c>
      <c r="C20" s="6"/>
      <c r="D20" s="6">
        <v>0</v>
      </c>
      <c r="E20" s="6"/>
    </row>
    <row r="21" spans="2:5" ht="12.75">
      <c r="B21" s="5" t="s">
        <v>12</v>
      </c>
      <c r="C21" s="6">
        <v>0</v>
      </c>
      <c r="D21" s="6">
        <v>0</v>
      </c>
      <c r="E21" s="6">
        <v>0</v>
      </c>
    </row>
    <row r="22" spans="2:5" ht="12.75">
      <c r="B22" s="5" t="s">
        <v>13</v>
      </c>
      <c r="C22" s="6"/>
      <c r="D22" s="6">
        <v>0</v>
      </c>
      <c r="E22" s="6"/>
    </row>
    <row r="23" spans="2:5" ht="12.75">
      <c r="B23" s="7" t="s">
        <v>14</v>
      </c>
      <c r="C23" s="8"/>
      <c r="D23" s="8">
        <v>0</v>
      </c>
      <c r="E23" s="8">
        <v>0</v>
      </c>
    </row>
    <row r="24" spans="2:5" ht="12.75">
      <c r="B24" s="9" t="s">
        <v>15</v>
      </c>
      <c r="C24" s="10">
        <f>C14+C18+C23</f>
        <v>0</v>
      </c>
      <c r="D24" s="10">
        <f>D14+D18+D23</f>
        <v>0</v>
      </c>
      <c r="E24" s="10">
        <f>E14+E18+E23</f>
        <v>0</v>
      </c>
    </row>
    <row r="25" spans="2:5" ht="12.75">
      <c r="B25" s="99"/>
      <c r="C25" s="100"/>
      <c r="D25" s="101"/>
      <c r="E25" s="100"/>
    </row>
    <row r="26" spans="2:5" ht="12.75">
      <c r="B26" s="117" t="s">
        <v>16</v>
      </c>
      <c r="C26" s="102"/>
      <c r="D26" s="30"/>
      <c r="E26" s="102"/>
    </row>
    <row r="27" spans="2:5" ht="12.75">
      <c r="B27" s="3" t="s">
        <v>17</v>
      </c>
      <c r="C27" s="4">
        <f>SUM(C28:C33)</f>
        <v>0</v>
      </c>
      <c r="D27" s="4">
        <f>SUM(D28:D33)</f>
        <v>0</v>
      </c>
      <c r="E27" s="4">
        <f>SUM(E28:E33)</f>
        <v>296</v>
      </c>
    </row>
    <row r="28" spans="2:5" ht="12.75">
      <c r="B28" s="5" t="s">
        <v>18</v>
      </c>
      <c r="C28" s="6"/>
      <c r="D28" s="6">
        <v>0</v>
      </c>
      <c r="E28" s="6"/>
    </row>
    <row r="29" spans="2:5" ht="12.75">
      <c r="B29" s="5" t="s">
        <v>19</v>
      </c>
      <c r="C29" s="6"/>
      <c r="D29" s="6">
        <v>0</v>
      </c>
      <c r="E29" s="6"/>
    </row>
    <row r="30" spans="2:5" ht="12.75">
      <c r="B30" s="5" t="s">
        <v>20</v>
      </c>
      <c r="C30" s="6">
        <v>0</v>
      </c>
      <c r="D30" s="6">
        <v>0</v>
      </c>
      <c r="E30" s="6">
        <v>0</v>
      </c>
    </row>
    <row r="31" spans="2:5" ht="12.75">
      <c r="B31" s="5" t="s">
        <v>21</v>
      </c>
      <c r="C31" s="6">
        <v>0</v>
      </c>
      <c r="D31" s="6">
        <v>0</v>
      </c>
      <c r="E31" s="6">
        <v>0</v>
      </c>
    </row>
    <row r="32" spans="2:5" ht="25.5">
      <c r="B32" s="11" t="s">
        <v>138</v>
      </c>
      <c r="C32" s="6">
        <f>+IB_Közh_eredmkim!C47</f>
        <v>0</v>
      </c>
      <c r="D32" s="6">
        <v>0</v>
      </c>
      <c r="E32" s="6">
        <f>+IB_Közh_eredmkim!E47</f>
        <v>296</v>
      </c>
    </row>
    <row r="33" spans="2:5" ht="25.5">
      <c r="B33" s="11" t="s">
        <v>22</v>
      </c>
      <c r="C33" s="6">
        <v>0</v>
      </c>
      <c r="D33" s="6">
        <v>0</v>
      </c>
      <c r="E33" s="6">
        <v>0</v>
      </c>
    </row>
    <row r="34" spans="2:5" ht="12.75">
      <c r="B34" s="7" t="s">
        <v>23</v>
      </c>
      <c r="C34" s="8">
        <v>0</v>
      </c>
      <c r="D34" s="8">
        <v>0</v>
      </c>
      <c r="E34" s="8">
        <v>0</v>
      </c>
    </row>
    <row r="35" spans="2:5" ht="12.75">
      <c r="B35" s="7" t="s">
        <v>24</v>
      </c>
      <c r="C35" s="12">
        <f>SUM(C36:C38)</f>
        <v>0</v>
      </c>
      <c r="D35" s="12">
        <f>SUM(D36:D38)</f>
        <v>0</v>
      </c>
      <c r="E35" s="12">
        <f>SUM(E36:E38)</f>
        <v>0</v>
      </c>
    </row>
    <row r="36" spans="2:5" ht="12.75">
      <c r="B36" s="13" t="s">
        <v>25</v>
      </c>
      <c r="C36" s="6">
        <v>0</v>
      </c>
      <c r="D36" s="6">
        <v>0</v>
      </c>
      <c r="E36" s="6">
        <v>0</v>
      </c>
    </row>
    <row r="37" spans="2:5" ht="12.75">
      <c r="B37" s="5" t="s">
        <v>26</v>
      </c>
      <c r="C37" s="14"/>
      <c r="D37" s="14">
        <v>0</v>
      </c>
      <c r="E37" s="14"/>
    </row>
    <row r="38" spans="2:7" ht="12.75">
      <c r="B38" s="5" t="s">
        <v>27</v>
      </c>
      <c r="C38" s="6"/>
      <c r="D38" s="6">
        <v>0</v>
      </c>
      <c r="E38" s="6"/>
      <c r="G38" s="33"/>
    </row>
    <row r="39" spans="2:5" ht="12.75">
      <c r="B39" s="15" t="s">
        <v>28</v>
      </c>
      <c r="C39" s="8"/>
      <c r="D39" s="8">
        <v>0</v>
      </c>
      <c r="E39" s="8"/>
    </row>
    <row r="40" spans="2:5" ht="12.75">
      <c r="B40" s="9" t="s">
        <v>29</v>
      </c>
      <c r="C40" s="10">
        <f>C27+C34+C35+C39</f>
        <v>0</v>
      </c>
      <c r="D40" s="10">
        <f>D27+D34+D35+D39</f>
        <v>0</v>
      </c>
      <c r="E40" s="10">
        <f>E27+E34+E35+E39</f>
        <v>296</v>
      </c>
    </row>
    <row r="41" spans="3:5" ht="12.75">
      <c r="C41" s="16"/>
      <c r="D41" s="16"/>
      <c r="E41" s="16"/>
    </row>
    <row r="42" spans="2:5" ht="12.75">
      <c r="B42" t="s">
        <v>264</v>
      </c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12"/>
      <c r="E44" s="112"/>
    </row>
    <row r="45" spans="2:5" ht="12.75">
      <c r="B45" s="113"/>
      <c r="C45" s="16"/>
      <c r="D45" s="17"/>
      <c r="E45" s="17"/>
    </row>
    <row r="46" spans="2:6" ht="12.75">
      <c r="B46" s="114"/>
      <c r="C46" s="119" t="s">
        <v>157</v>
      </c>
      <c r="D46" s="143" t="s">
        <v>258</v>
      </c>
      <c r="E46" s="144"/>
      <c r="F46" s="144"/>
    </row>
    <row r="47" spans="2:6" ht="12.75">
      <c r="B47" s="114"/>
      <c r="D47" s="137" t="s">
        <v>159</v>
      </c>
      <c r="E47" s="137"/>
      <c r="F47" s="137"/>
    </row>
  </sheetData>
  <sheetProtection/>
  <mergeCells count="9">
    <mergeCell ref="D47:F47"/>
    <mergeCell ref="A2:D2"/>
    <mergeCell ref="A4:B4"/>
    <mergeCell ref="D9:E9"/>
    <mergeCell ref="D10:E10"/>
    <mergeCell ref="B6:E6"/>
    <mergeCell ref="B7:E7"/>
    <mergeCell ref="A3:D3"/>
    <mergeCell ref="D46:F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workbookViewId="0" topLeftCell="A10">
      <selection activeCell="E19" sqref="E19"/>
    </sheetView>
  </sheetViews>
  <sheetFormatPr defaultColWidth="9.00390625" defaultRowHeight="12.75"/>
  <cols>
    <col min="1" max="1" width="5.00390625" style="0" customWidth="1"/>
    <col min="2" max="2" width="45.125" style="0" customWidth="1"/>
    <col min="3" max="3" width="12.75390625" style="0" customWidth="1"/>
    <col min="4" max="4" width="7.25390625" style="0" customWidth="1"/>
    <col min="5" max="5" width="12.75390625" style="0" customWidth="1"/>
    <col min="7" max="7" width="13.75390625" style="33" bestFit="1" customWidth="1"/>
    <col min="8" max="8" width="13.125" style="41" customWidth="1"/>
    <col min="9" max="9" width="13.75390625" style="36" bestFit="1" customWidth="1"/>
    <col min="10" max="10" width="6.625" style="38" customWidth="1"/>
    <col min="11" max="11" width="12.625" style="36" customWidth="1"/>
    <col min="12" max="12" width="6.00390625" style="38" customWidth="1"/>
    <col min="13" max="13" width="12.625" style="36" customWidth="1"/>
    <col min="14" max="14" width="8.75390625" style="38" bestFit="1" customWidth="1"/>
    <col min="15" max="15" width="12.625" style="36" customWidth="1"/>
    <col min="16" max="16" width="7.00390625" style="0" customWidth="1"/>
    <col min="17" max="17" width="11.00390625" style="33" bestFit="1" customWidth="1"/>
    <col min="18" max="18" width="6.125" style="0" customWidth="1"/>
    <col min="19" max="19" width="11.00390625" style="0" bestFit="1" customWidth="1"/>
    <col min="20" max="20" width="13.625" style="0" bestFit="1" customWidth="1"/>
  </cols>
  <sheetData>
    <row r="1" spans="6:7" ht="12.75">
      <c r="F1" s="1"/>
      <c r="G1" s="18"/>
    </row>
    <row r="2" spans="2:18" ht="12.75">
      <c r="B2" s="138" t="s">
        <v>164</v>
      </c>
      <c r="C2" s="139"/>
      <c r="D2" s="139"/>
      <c r="E2" s="139"/>
      <c r="F2" s="1"/>
      <c r="G2" s="18"/>
      <c r="L2" s="38" t="s">
        <v>61</v>
      </c>
      <c r="N2" s="38" t="s">
        <v>62</v>
      </c>
      <c r="P2" t="s">
        <v>64</v>
      </c>
      <c r="R2" t="s">
        <v>63</v>
      </c>
    </row>
    <row r="3" spans="2:19" ht="12.75">
      <c r="B3" s="138" t="s">
        <v>259</v>
      </c>
      <c r="C3" s="139"/>
      <c r="D3" s="139"/>
      <c r="E3" s="139"/>
      <c r="F3" s="1"/>
      <c r="G3" s="18"/>
      <c r="L3" s="38">
        <v>9119</v>
      </c>
      <c r="M3" s="36">
        <v>223810</v>
      </c>
      <c r="N3" s="38">
        <v>9116</v>
      </c>
      <c r="O3" s="36">
        <v>150000</v>
      </c>
      <c r="P3">
        <v>9112</v>
      </c>
      <c r="Q3" s="33">
        <v>133871</v>
      </c>
      <c r="R3">
        <v>924</v>
      </c>
      <c r="S3" s="44">
        <v>50000</v>
      </c>
    </row>
    <row r="4" spans="2:19" ht="12.75">
      <c r="B4" s="138" t="s">
        <v>260</v>
      </c>
      <c r="C4" s="139"/>
      <c r="D4" s="97"/>
      <c r="E4" s="97"/>
      <c r="F4" s="1"/>
      <c r="G4" s="18"/>
      <c r="S4" s="44"/>
    </row>
    <row r="5" spans="1:19" ht="12.75">
      <c r="A5" s="1"/>
      <c r="B5" s="1"/>
      <c r="C5" s="1"/>
      <c r="D5" s="1"/>
      <c r="E5" s="1"/>
      <c r="F5" s="1"/>
      <c r="G5" s="18"/>
      <c r="K5" s="18"/>
      <c r="M5" s="18"/>
      <c r="N5" s="38">
        <v>9123</v>
      </c>
      <c r="O5" s="36">
        <f>200000-2630</f>
        <v>197370</v>
      </c>
      <c r="P5">
        <v>9113</v>
      </c>
      <c r="Q5" s="33">
        <v>63059</v>
      </c>
      <c r="R5">
        <v>9633</v>
      </c>
      <c r="S5" s="44">
        <v>425</v>
      </c>
    </row>
    <row r="6" spans="1:19" ht="12.75">
      <c r="A6" s="1"/>
      <c r="B6" s="142" t="s">
        <v>132</v>
      </c>
      <c r="C6" s="137"/>
      <c r="D6" s="137"/>
      <c r="E6" s="137"/>
      <c r="H6" s="38"/>
      <c r="O6" s="18"/>
      <c r="P6">
        <v>9121</v>
      </c>
      <c r="Q6" s="36">
        <v>97500</v>
      </c>
      <c r="R6">
        <v>9741</v>
      </c>
      <c r="S6" s="33">
        <v>803585</v>
      </c>
    </row>
    <row r="7" spans="1:19" ht="12.75">
      <c r="A7" s="1"/>
      <c r="B7" s="142" t="s">
        <v>30</v>
      </c>
      <c r="C7" s="137"/>
      <c r="D7" s="137"/>
      <c r="E7" s="137"/>
      <c r="H7" s="43"/>
      <c r="I7" s="37"/>
      <c r="J7" s="39"/>
      <c r="K7" s="37"/>
      <c r="L7" s="39"/>
      <c r="M7" s="37"/>
      <c r="N7" s="39"/>
      <c r="O7" s="37"/>
      <c r="P7">
        <v>9122</v>
      </c>
      <c r="Q7" s="36">
        <v>437290</v>
      </c>
      <c r="S7" s="45"/>
    </row>
    <row r="8" spans="2:20" ht="12.75">
      <c r="B8" s="145" t="s">
        <v>262</v>
      </c>
      <c r="C8" s="146"/>
      <c r="D8" s="146"/>
      <c r="E8" s="146"/>
      <c r="H8" s="67"/>
      <c r="I8" s="18"/>
      <c r="K8" s="18"/>
      <c r="M8" s="18">
        <f>SUM(M3:M7)</f>
        <v>223810</v>
      </c>
      <c r="O8" s="18">
        <f>SUM(O3:O7)</f>
        <v>347370</v>
      </c>
      <c r="Q8" s="18">
        <f>SUM(Q3:Q7)</f>
        <v>731720</v>
      </c>
      <c r="S8" s="18">
        <f>SUM(S3:S7)</f>
        <v>854010</v>
      </c>
      <c r="T8" s="66">
        <f>SUM(I8:S8)</f>
        <v>2156910</v>
      </c>
    </row>
    <row r="9" spans="2:20" ht="12.75">
      <c r="B9" s="35"/>
      <c r="C9" s="96"/>
      <c r="D9" s="96"/>
      <c r="E9" s="96"/>
      <c r="H9" s="67"/>
      <c r="I9" s="18"/>
      <c r="K9" s="18"/>
      <c r="M9" s="18"/>
      <c r="O9" s="18"/>
      <c r="Q9" s="18"/>
      <c r="S9" s="18"/>
      <c r="T9" s="66"/>
    </row>
    <row r="10" spans="5:20" ht="12.75">
      <c r="E10" t="s">
        <v>65</v>
      </c>
      <c r="T10">
        <v>308183</v>
      </c>
    </row>
    <row r="11" spans="2:20" ht="38.25" customHeight="1">
      <c r="B11" s="19" t="s">
        <v>0</v>
      </c>
      <c r="C11" s="20" t="s">
        <v>1</v>
      </c>
      <c r="D11" s="20" t="s">
        <v>2</v>
      </c>
      <c r="E11" s="20" t="s">
        <v>3</v>
      </c>
      <c r="J11" s="36"/>
      <c r="T11" s="66">
        <f>SUM(T8:T10)</f>
        <v>2465093</v>
      </c>
    </row>
    <row r="12" spans="2:5" ht="25.5">
      <c r="B12" s="135" t="s">
        <v>31</v>
      </c>
      <c r="C12" s="136">
        <f>C13+C19+C20+C23+C24</f>
        <v>0</v>
      </c>
      <c r="D12" s="136">
        <f>D13+D19+D20+D23+D24</f>
        <v>0</v>
      </c>
      <c r="E12" s="136">
        <f>E13+E19+E20+E23+E24</f>
        <v>1161</v>
      </c>
    </row>
    <row r="13" spans="2:5" ht="25.5">
      <c r="B13" s="22" t="s">
        <v>32</v>
      </c>
      <c r="C13" s="23">
        <f>SUM(C14:C18)</f>
        <v>0</v>
      </c>
      <c r="D13" s="23">
        <f>SUM(D14:D17)</f>
        <v>0</v>
      </c>
      <c r="E13" s="23">
        <v>675</v>
      </c>
    </row>
    <row r="14" spans="2:5" ht="12.75">
      <c r="B14" s="24" t="s">
        <v>33</v>
      </c>
      <c r="C14" s="6"/>
      <c r="D14" s="6"/>
      <c r="E14" s="6"/>
    </row>
    <row r="15" spans="2:5" ht="12.75">
      <c r="B15" s="24" t="s">
        <v>34</v>
      </c>
      <c r="C15" s="6"/>
      <c r="D15" s="6"/>
      <c r="E15" s="6"/>
    </row>
    <row r="16" spans="2:5" ht="12.75">
      <c r="B16" s="24" t="s">
        <v>35</v>
      </c>
      <c r="C16" s="6"/>
      <c r="D16" s="6"/>
      <c r="E16" s="6">
        <v>250</v>
      </c>
    </row>
    <row r="17" spans="2:5" ht="12.75">
      <c r="B17" s="24" t="s">
        <v>257</v>
      </c>
      <c r="C17" s="6"/>
      <c r="D17" s="6"/>
      <c r="E17" s="6"/>
    </row>
    <row r="18" spans="2:5" ht="12.75">
      <c r="B18" s="24" t="s">
        <v>145</v>
      </c>
      <c r="C18" s="6"/>
      <c r="D18" s="6"/>
      <c r="E18" s="6">
        <v>425</v>
      </c>
    </row>
    <row r="19" spans="2:5" ht="12.75">
      <c r="B19" s="24" t="s">
        <v>36</v>
      </c>
      <c r="C19" s="6">
        <v>0</v>
      </c>
      <c r="D19" s="6">
        <v>0</v>
      </c>
      <c r="E19" s="6">
        <v>50</v>
      </c>
    </row>
    <row r="20" spans="2:5" ht="12.75" customHeight="1">
      <c r="B20" s="25" t="s">
        <v>144</v>
      </c>
      <c r="C20" s="6">
        <f>SUM(C21:C22)</f>
        <v>0</v>
      </c>
      <c r="D20" s="6">
        <v>0</v>
      </c>
      <c r="E20" s="6">
        <v>205</v>
      </c>
    </row>
    <row r="21" spans="2:5" ht="12.75" customHeight="1">
      <c r="B21" s="25" t="s">
        <v>160</v>
      </c>
      <c r="C21" s="6"/>
      <c r="D21" s="6"/>
      <c r="E21" s="6">
        <v>205</v>
      </c>
    </row>
    <row r="22" spans="2:7" ht="12.75" customHeight="1">
      <c r="B22" s="25" t="s">
        <v>161</v>
      </c>
      <c r="C22" s="6"/>
      <c r="D22" s="6"/>
      <c r="E22" s="6"/>
      <c r="G22" s="121"/>
    </row>
    <row r="23" spans="2:5" ht="12.75">
      <c r="B23" s="24" t="s">
        <v>37</v>
      </c>
      <c r="C23" s="6"/>
      <c r="D23" s="6">
        <v>0</v>
      </c>
      <c r="E23" s="6">
        <v>231</v>
      </c>
    </row>
    <row r="24" spans="2:5" ht="12.75">
      <c r="B24" s="24" t="s">
        <v>162</v>
      </c>
      <c r="C24" s="6"/>
      <c r="D24" s="6">
        <v>0</v>
      </c>
      <c r="E24" s="6">
        <v>0</v>
      </c>
    </row>
    <row r="25" spans="2:5" ht="12.75">
      <c r="B25" s="26" t="s">
        <v>38</v>
      </c>
      <c r="C25" s="8">
        <v>0</v>
      </c>
      <c r="D25" s="8">
        <v>0</v>
      </c>
      <c r="E25" s="8">
        <v>0</v>
      </c>
    </row>
    <row r="26" spans="2:5" ht="12.75">
      <c r="B26" s="27" t="s">
        <v>39</v>
      </c>
      <c r="C26" s="10">
        <f>C12+C25</f>
        <v>0</v>
      </c>
      <c r="D26" s="10">
        <f>D12+D25</f>
        <v>0</v>
      </c>
      <c r="E26" s="10">
        <f>E12+E25</f>
        <v>1161</v>
      </c>
    </row>
    <row r="27" spans="2:5" ht="25.5">
      <c r="B27" s="135" t="s">
        <v>40</v>
      </c>
      <c r="C27" s="136">
        <f>SUM(C28:C34)</f>
        <v>0</v>
      </c>
      <c r="D27" s="136">
        <f>SUM(D28:D34)</f>
        <v>0</v>
      </c>
      <c r="E27" s="136">
        <f>SUM(E28:E34)</f>
        <v>865</v>
      </c>
    </row>
    <row r="28" spans="2:5" ht="12.75">
      <c r="B28" s="24" t="s">
        <v>41</v>
      </c>
      <c r="C28" s="6"/>
      <c r="D28" s="6"/>
      <c r="E28" s="406">
        <v>814</v>
      </c>
    </row>
    <row r="29" spans="2:5" ht="12.75">
      <c r="B29" s="24" t="s">
        <v>163</v>
      </c>
      <c r="C29" s="6"/>
      <c r="D29" s="6"/>
      <c r="E29" s="6"/>
    </row>
    <row r="30" spans="2:5" ht="12.75">
      <c r="B30" s="24" t="s">
        <v>42</v>
      </c>
      <c r="C30" s="6"/>
      <c r="D30" s="6"/>
      <c r="E30" s="6"/>
    </row>
    <row r="31" spans="2:5" ht="12.75">
      <c r="B31" s="24" t="s">
        <v>43</v>
      </c>
      <c r="C31" s="6"/>
      <c r="D31" s="6"/>
      <c r="E31" s="6">
        <v>51</v>
      </c>
    </row>
    <row r="32" spans="2:5" ht="12.75">
      <c r="B32" s="24" t="s">
        <v>44</v>
      </c>
      <c r="C32" s="6"/>
      <c r="D32" s="6"/>
      <c r="E32" s="6"/>
    </row>
    <row r="33" spans="2:5" ht="12.75">
      <c r="B33" s="24" t="s">
        <v>45</v>
      </c>
      <c r="C33" s="6">
        <v>0</v>
      </c>
      <c r="D33" s="6">
        <v>0</v>
      </c>
      <c r="E33" s="6"/>
    </row>
    <row r="34" spans="2:5" ht="12.75">
      <c r="B34" s="24" t="s">
        <v>46</v>
      </c>
      <c r="C34" s="6">
        <v>0</v>
      </c>
      <c r="D34" s="6">
        <v>0</v>
      </c>
      <c r="E34" s="6">
        <v>0</v>
      </c>
    </row>
    <row r="35" spans="2:5" ht="25.5">
      <c r="B35" s="21" t="s">
        <v>47</v>
      </c>
      <c r="C35" s="8">
        <f>SUM(C36:C41)</f>
        <v>0</v>
      </c>
      <c r="D35" s="8">
        <f>SUM(D36:D41)</f>
        <v>0</v>
      </c>
      <c r="E35" s="8">
        <f>SUM(E36:E41)</f>
        <v>0</v>
      </c>
    </row>
    <row r="36" spans="2:5" ht="12.75">
      <c r="B36" s="24" t="s">
        <v>41</v>
      </c>
      <c r="C36" s="6">
        <v>0</v>
      </c>
      <c r="D36" s="6">
        <v>0</v>
      </c>
      <c r="E36" s="6">
        <v>0</v>
      </c>
    </row>
    <row r="37" spans="2:5" ht="12.75">
      <c r="B37" s="24" t="s">
        <v>42</v>
      </c>
      <c r="C37" s="6">
        <v>0</v>
      </c>
      <c r="D37" s="6">
        <v>0</v>
      </c>
      <c r="E37" s="6">
        <v>0</v>
      </c>
    </row>
    <row r="38" spans="2:5" ht="12.75">
      <c r="B38" s="24" t="s">
        <v>43</v>
      </c>
      <c r="C38" s="6">
        <v>0</v>
      </c>
      <c r="D38" s="6">
        <v>0</v>
      </c>
      <c r="E38" s="6">
        <v>0</v>
      </c>
    </row>
    <row r="39" spans="2:5" ht="12.75">
      <c r="B39" s="24" t="s">
        <v>44</v>
      </c>
      <c r="C39" s="6">
        <v>0</v>
      </c>
      <c r="D39" s="6">
        <v>0</v>
      </c>
      <c r="E39" s="6">
        <v>0</v>
      </c>
    </row>
    <row r="40" spans="2:5" ht="12.75">
      <c r="B40" s="24" t="s">
        <v>45</v>
      </c>
      <c r="C40" s="6">
        <v>0</v>
      </c>
      <c r="D40" s="6">
        <v>0</v>
      </c>
      <c r="E40" s="6">
        <v>0</v>
      </c>
    </row>
    <row r="41" spans="2:5" ht="12.75">
      <c r="B41" s="24" t="s">
        <v>46</v>
      </c>
      <c r="C41" s="6">
        <v>0</v>
      </c>
      <c r="D41" s="6">
        <v>0</v>
      </c>
      <c r="E41" s="6">
        <v>0</v>
      </c>
    </row>
    <row r="42" spans="2:5" ht="12.75">
      <c r="B42" s="27" t="s">
        <v>48</v>
      </c>
      <c r="C42" s="10">
        <f>C27+C35</f>
        <v>0</v>
      </c>
      <c r="D42" s="10">
        <f>D27+D35</f>
        <v>0</v>
      </c>
      <c r="E42" s="10">
        <f>E27+E35</f>
        <v>865</v>
      </c>
    </row>
    <row r="43" spans="2:17" s="28" customFormat="1" ht="12.75">
      <c r="B43" s="26" t="s">
        <v>118</v>
      </c>
      <c r="C43" s="8">
        <f>C25-C35</f>
        <v>0</v>
      </c>
      <c r="D43" s="8">
        <f>D25-D35</f>
        <v>0</v>
      </c>
      <c r="E43" s="8">
        <f>E25-E35</f>
        <v>0</v>
      </c>
      <c r="G43" s="34"/>
      <c r="H43" s="42"/>
      <c r="I43" s="34"/>
      <c r="J43" s="40"/>
      <c r="K43" s="34"/>
      <c r="L43" s="40"/>
      <c r="M43" s="34"/>
      <c r="N43" s="40"/>
      <c r="O43" s="34"/>
      <c r="Q43" s="34"/>
    </row>
    <row r="44" spans="2:17" s="28" customFormat="1" ht="12.75">
      <c r="B44" s="26" t="s">
        <v>119</v>
      </c>
      <c r="C44" s="8">
        <f>C26-C42</f>
        <v>0</v>
      </c>
      <c r="D44" s="8">
        <f>D26-D42</f>
        <v>0</v>
      </c>
      <c r="E44" s="8">
        <f>E26-E42</f>
        <v>296</v>
      </c>
      <c r="G44" s="34"/>
      <c r="H44" s="42"/>
      <c r="I44" s="34"/>
      <c r="J44" s="40"/>
      <c r="K44" s="34"/>
      <c r="L44" s="40"/>
      <c r="M44" s="34"/>
      <c r="N44" s="40"/>
      <c r="O44" s="34"/>
      <c r="Q44" s="34"/>
    </row>
    <row r="45" spans="2:17" s="28" customFormat="1" ht="12.75">
      <c r="B45" s="26" t="s">
        <v>49</v>
      </c>
      <c r="C45" s="8">
        <v>0</v>
      </c>
      <c r="D45" s="8">
        <v>0</v>
      </c>
      <c r="E45" s="8">
        <v>0</v>
      </c>
      <c r="G45" s="34"/>
      <c r="H45" s="42"/>
      <c r="I45" s="34"/>
      <c r="J45" s="40"/>
      <c r="K45" s="34"/>
      <c r="L45" s="40"/>
      <c r="M45" s="34"/>
      <c r="N45" s="40"/>
      <c r="O45" s="34"/>
      <c r="Q45" s="34"/>
    </row>
    <row r="46" spans="2:5" ht="12.75">
      <c r="B46" s="27" t="s">
        <v>50</v>
      </c>
      <c r="C46" s="10">
        <f>C43-C45</f>
        <v>0</v>
      </c>
      <c r="D46" s="10">
        <f>D43-D45</f>
        <v>0</v>
      </c>
      <c r="E46" s="10">
        <f>E43-E45</f>
        <v>0</v>
      </c>
    </row>
    <row r="47" spans="2:5" ht="12.75">
      <c r="B47" s="27" t="s">
        <v>51</v>
      </c>
      <c r="C47" s="10">
        <f>C12-C27</f>
        <v>0</v>
      </c>
      <c r="D47" s="10">
        <f>D12-D27</f>
        <v>0</v>
      </c>
      <c r="E47" s="10">
        <f>E12-E27</f>
        <v>296</v>
      </c>
    </row>
    <row r="48" spans="3:5" ht="12.75">
      <c r="C48" s="118"/>
      <c r="D48" s="118"/>
      <c r="E48" s="118"/>
    </row>
    <row r="49" spans="3:5" ht="12.75">
      <c r="C49" s="29"/>
      <c r="D49" s="29"/>
      <c r="E49" s="29"/>
    </row>
    <row r="50" spans="3:5" ht="12.75">
      <c r="C50" s="16"/>
      <c r="D50" s="16"/>
      <c r="E50" s="16"/>
    </row>
    <row r="51" spans="3:5" ht="12.75">
      <c r="C51" s="143" t="s">
        <v>258</v>
      </c>
      <c r="D51" s="143"/>
      <c r="E51" s="143"/>
    </row>
    <row r="52" spans="2:5" ht="12.75">
      <c r="B52" s="113"/>
      <c r="C52" s="137" t="s">
        <v>159</v>
      </c>
      <c r="D52" s="137"/>
      <c r="E52" s="137"/>
    </row>
    <row r="53" spans="3:5" ht="12.75">
      <c r="C53" s="29"/>
      <c r="D53" s="29"/>
      <c r="E53" s="29"/>
    </row>
    <row r="54" spans="2:5" ht="12.75">
      <c r="B54" s="9" t="s">
        <v>52</v>
      </c>
      <c r="C54" s="30"/>
      <c r="D54" s="30"/>
      <c r="E54" s="30"/>
    </row>
    <row r="55" spans="2:5" ht="12.75">
      <c r="B55" s="9" t="s">
        <v>53</v>
      </c>
      <c r="C55" s="10">
        <f>SUM(C56+C59+C60)</f>
        <v>0</v>
      </c>
      <c r="D55" s="10">
        <f>SUM(D56+D59+D60)</f>
        <v>0</v>
      </c>
      <c r="E55" s="10">
        <f>SUM(E56+E59+E60)</f>
        <v>0</v>
      </c>
    </row>
    <row r="56" spans="2:5" ht="12.75">
      <c r="B56" s="31" t="s">
        <v>54</v>
      </c>
      <c r="C56" s="6"/>
      <c r="D56" s="6"/>
      <c r="E56" s="6">
        <v>0</v>
      </c>
    </row>
    <row r="57" spans="2:5" ht="12.75">
      <c r="B57" s="31" t="s">
        <v>55</v>
      </c>
      <c r="C57" s="6"/>
      <c r="D57" s="6">
        <v>0</v>
      </c>
      <c r="E57" s="6">
        <v>0</v>
      </c>
    </row>
    <row r="58" spans="2:5" ht="12.75">
      <c r="B58" s="31" t="s">
        <v>56</v>
      </c>
      <c r="C58" s="6">
        <v>0</v>
      </c>
      <c r="D58" s="6">
        <v>0</v>
      </c>
      <c r="E58" s="6">
        <v>0</v>
      </c>
    </row>
    <row r="59" spans="2:5" ht="12.75">
      <c r="B59" s="31" t="s">
        <v>57</v>
      </c>
      <c r="C59" s="6"/>
      <c r="D59" s="6">
        <v>0</v>
      </c>
      <c r="E59" s="6"/>
    </row>
    <row r="60" spans="2:5" ht="12.75">
      <c r="B60" s="31" t="s">
        <v>58</v>
      </c>
      <c r="C60" s="6"/>
      <c r="D60" s="6">
        <v>0</v>
      </c>
      <c r="E60" s="6">
        <v>0</v>
      </c>
    </row>
    <row r="61" spans="2:5" ht="12.75">
      <c r="B61" s="27" t="s">
        <v>59</v>
      </c>
      <c r="C61" s="10">
        <v>0</v>
      </c>
      <c r="D61" s="10">
        <v>0</v>
      </c>
      <c r="E61" s="10">
        <v>0</v>
      </c>
    </row>
    <row r="62" spans="2:5" ht="38.25" customHeight="1">
      <c r="B62" s="32" t="s">
        <v>60</v>
      </c>
      <c r="C62" s="6">
        <v>0</v>
      </c>
      <c r="D62" s="6">
        <v>0</v>
      </c>
      <c r="E62" s="6">
        <v>0</v>
      </c>
    </row>
    <row r="63" spans="2:5" ht="12.75">
      <c r="B63" s="107"/>
      <c r="C63" s="29"/>
      <c r="D63" s="29"/>
      <c r="E63" s="29"/>
    </row>
    <row r="64" spans="3:5" ht="12.75">
      <c r="C64" s="29"/>
      <c r="D64" s="29"/>
      <c r="E64" s="29"/>
    </row>
    <row r="65" spans="2:5" ht="12.75">
      <c r="B65" t="s">
        <v>264</v>
      </c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43" t="s">
        <v>258</v>
      </c>
      <c r="D67" s="143"/>
      <c r="E67" s="143"/>
    </row>
    <row r="68" spans="2:5" ht="12.75">
      <c r="B68" s="113"/>
      <c r="C68" s="137" t="s">
        <v>159</v>
      </c>
      <c r="D68" s="137"/>
      <c r="E68" s="137"/>
    </row>
    <row r="69" spans="2:4" ht="12.75">
      <c r="B69" s="114"/>
      <c r="C69" s="29"/>
      <c r="D69" s="29"/>
    </row>
    <row r="70" ht="12.75">
      <c r="B70" s="114"/>
    </row>
    <row r="71" ht="12.75">
      <c r="C71" s="29"/>
    </row>
    <row r="72" spans="3:5" ht="12.75">
      <c r="C72" s="29"/>
      <c r="D72" s="29"/>
      <c r="E72" s="29"/>
    </row>
    <row r="73" spans="3:5" ht="12.75">
      <c r="C73" s="29"/>
      <c r="D73" s="29"/>
      <c r="E73" s="29"/>
    </row>
    <row r="74" spans="3:5" ht="12.75">
      <c r="C74" s="29"/>
      <c r="D74" s="29"/>
      <c r="E74" s="29"/>
    </row>
    <row r="75" spans="3:5" ht="12.75">
      <c r="C75" s="29"/>
      <c r="D75" s="29"/>
      <c r="E75" s="29"/>
    </row>
    <row r="76" spans="3:5" ht="12.75">
      <c r="C76" s="29"/>
      <c r="D76" s="29"/>
      <c r="E76" s="29"/>
    </row>
    <row r="77" spans="3:5" ht="12.75">
      <c r="C77" s="29"/>
      <c r="D77" s="29"/>
      <c r="E77" s="29"/>
    </row>
    <row r="78" spans="3:5" ht="12.75">
      <c r="C78" s="29"/>
      <c r="D78" s="29"/>
      <c r="E78" s="29"/>
    </row>
    <row r="79" spans="3:5" ht="12.75">
      <c r="C79" s="29"/>
      <c r="D79" s="29"/>
      <c r="E79" s="29"/>
    </row>
    <row r="80" spans="3:5" ht="12.75">
      <c r="C80" s="29"/>
      <c r="D80" s="29"/>
      <c r="E80" s="29"/>
    </row>
    <row r="81" spans="3:5" ht="12.75">
      <c r="C81" s="29"/>
      <c r="D81" s="29"/>
      <c r="E81" s="29"/>
    </row>
    <row r="82" spans="3:5" ht="12.75">
      <c r="C82" s="29"/>
      <c r="D82" s="29"/>
      <c r="E82" s="29"/>
    </row>
    <row r="83" spans="3:5" ht="12.75">
      <c r="C83" s="29"/>
      <c r="D83" s="29"/>
      <c r="E83" s="29"/>
    </row>
    <row r="84" spans="3:5" ht="12.75">
      <c r="C84" s="29"/>
      <c r="D84" s="29"/>
      <c r="E84" s="29"/>
    </row>
    <row r="85" spans="3:5" ht="12.75">
      <c r="C85" s="29"/>
      <c r="D85" s="29"/>
      <c r="E85" s="29"/>
    </row>
    <row r="86" spans="3:5" ht="12.75">
      <c r="C86" s="29"/>
      <c r="D86" s="29"/>
      <c r="E86" s="29"/>
    </row>
    <row r="87" spans="3:5" ht="12.75">
      <c r="C87" s="29"/>
      <c r="D87" s="29"/>
      <c r="E87" s="29"/>
    </row>
    <row r="88" spans="3:5" ht="12.75">
      <c r="C88" s="29"/>
      <c r="D88" s="29"/>
      <c r="E88" s="29"/>
    </row>
    <row r="89" spans="3:5" ht="12.75">
      <c r="C89" s="29"/>
      <c r="D89" s="29"/>
      <c r="E89" s="29"/>
    </row>
    <row r="90" spans="3:5" ht="12.75">
      <c r="C90" s="29"/>
      <c r="D90" s="29"/>
      <c r="E90" s="29"/>
    </row>
    <row r="91" spans="3:5" ht="12.75">
      <c r="C91" s="29"/>
      <c r="D91" s="29"/>
      <c r="E91" s="29"/>
    </row>
    <row r="92" spans="3:5" ht="12.75">
      <c r="C92" s="29"/>
      <c r="D92" s="29"/>
      <c r="E92" s="29"/>
    </row>
    <row r="93" spans="3:5" ht="12.75">
      <c r="C93" s="29"/>
      <c r="D93" s="29"/>
      <c r="E93" s="29"/>
    </row>
    <row r="94" spans="3:5" ht="12.75">
      <c r="C94" s="29"/>
      <c r="D94" s="29"/>
      <c r="E94" s="29"/>
    </row>
    <row r="95" spans="3:5" ht="12.75">
      <c r="C95" s="29"/>
      <c r="D95" s="29"/>
      <c r="E95" s="29"/>
    </row>
    <row r="96" spans="3:5" ht="12.75">
      <c r="C96" s="29"/>
      <c r="D96" s="29"/>
      <c r="E96" s="29"/>
    </row>
    <row r="97" spans="3:5" ht="12.75">
      <c r="C97" s="29"/>
      <c r="D97" s="29"/>
      <c r="E97" s="29"/>
    </row>
    <row r="98" spans="3:5" ht="12.75">
      <c r="C98" s="29"/>
      <c r="D98" s="29"/>
      <c r="E98" s="29"/>
    </row>
    <row r="99" spans="3:5" ht="12.75">
      <c r="C99" s="29"/>
      <c r="D99" s="29"/>
      <c r="E99" s="29"/>
    </row>
    <row r="100" spans="3:5" ht="12.75">
      <c r="C100" s="29"/>
      <c r="D100" s="29"/>
      <c r="E100" s="29"/>
    </row>
    <row r="101" spans="3:5" ht="12.75">
      <c r="C101" s="29"/>
      <c r="D101" s="29"/>
      <c r="E101" s="29"/>
    </row>
    <row r="102" spans="3:5" ht="12.75">
      <c r="C102" s="29"/>
      <c r="D102" s="29"/>
      <c r="E102" s="29"/>
    </row>
    <row r="103" spans="3:5" ht="12.75">
      <c r="C103" s="29"/>
      <c r="D103" s="29"/>
      <c r="E103" s="29"/>
    </row>
    <row r="104" spans="3:5" ht="12.75">
      <c r="C104" s="29"/>
      <c r="D104" s="29"/>
      <c r="E104" s="29"/>
    </row>
    <row r="105" spans="3:5" ht="12.75">
      <c r="C105" s="29"/>
      <c r="D105" s="29"/>
      <c r="E105" s="29"/>
    </row>
    <row r="106" spans="3:5" ht="12.75">
      <c r="C106" s="29"/>
      <c r="D106" s="29"/>
      <c r="E106" s="29"/>
    </row>
    <row r="107" spans="3:5" ht="12.75">
      <c r="C107" s="29"/>
      <c r="D107" s="29"/>
      <c r="E107" s="29"/>
    </row>
    <row r="108" spans="3:5" ht="12.75">
      <c r="C108" s="29"/>
      <c r="D108" s="29"/>
      <c r="E108" s="29"/>
    </row>
    <row r="109" spans="3:5" ht="12.75">
      <c r="C109" s="29"/>
      <c r="D109" s="29"/>
      <c r="E109" s="29"/>
    </row>
    <row r="110" spans="3:5" ht="12.75">
      <c r="C110" s="29"/>
      <c r="D110" s="29"/>
      <c r="E110" s="29"/>
    </row>
    <row r="111" spans="3:5" ht="12.75">
      <c r="C111" s="29"/>
      <c r="D111" s="29"/>
      <c r="E111" s="29"/>
    </row>
    <row r="112" spans="3:5" ht="12.75">
      <c r="C112" s="29"/>
      <c r="D112" s="29"/>
      <c r="E112" s="29"/>
    </row>
    <row r="113" spans="3:5" ht="12.75">
      <c r="C113" s="29"/>
      <c r="D113" s="29"/>
      <c r="E113" s="29"/>
    </row>
    <row r="114" spans="3:5" ht="12.75">
      <c r="C114" s="29"/>
      <c r="D114" s="29"/>
      <c r="E114" s="29"/>
    </row>
    <row r="115" spans="3:5" ht="12.75">
      <c r="C115" s="29"/>
      <c r="D115" s="29"/>
      <c r="E115" s="29"/>
    </row>
    <row r="116" spans="3:5" ht="12.75">
      <c r="C116" s="29"/>
      <c r="D116" s="29"/>
      <c r="E116" s="29"/>
    </row>
    <row r="117" spans="3:5" ht="12.75">
      <c r="C117" s="29"/>
      <c r="D117" s="29"/>
      <c r="E117" s="29"/>
    </row>
    <row r="118" spans="3:5" ht="12.75">
      <c r="C118" s="29"/>
      <c r="D118" s="29"/>
      <c r="E118" s="29"/>
    </row>
    <row r="119" spans="3:5" ht="12.75">
      <c r="C119" s="29"/>
      <c r="D119" s="29"/>
      <c r="E119" s="29"/>
    </row>
    <row r="120" spans="3:5" ht="12.75">
      <c r="C120" s="29"/>
      <c r="D120" s="29"/>
      <c r="E120" s="29"/>
    </row>
    <row r="121" spans="3:5" ht="12.75">
      <c r="C121" s="29"/>
      <c r="D121" s="29"/>
      <c r="E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4" spans="3:5" ht="12.75">
      <c r="C124" s="29"/>
      <c r="D124" s="29"/>
      <c r="E124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  <row r="134" spans="3:5" ht="12.75">
      <c r="C134" s="29"/>
      <c r="D134" s="29"/>
      <c r="E134" s="29"/>
    </row>
    <row r="135" spans="3:5" ht="12.75">
      <c r="C135" s="29"/>
      <c r="D135" s="29"/>
      <c r="E135" s="29"/>
    </row>
    <row r="136" spans="3:5" ht="12.75">
      <c r="C136" s="29"/>
      <c r="D136" s="29"/>
      <c r="E136" s="29"/>
    </row>
    <row r="137" spans="3:5" ht="12.75">
      <c r="C137" s="29"/>
      <c r="D137" s="29"/>
      <c r="E137" s="29"/>
    </row>
    <row r="138" spans="3:5" ht="12.75">
      <c r="C138" s="29"/>
      <c r="D138" s="29"/>
      <c r="E138" s="29"/>
    </row>
    <row r="139" spans="3:5" ht="12.75">
      <c r="C139" s="29"/>
      <c r="D139" s="29"/>
      <c r="E139" s="29"/>
    </row>
    <row r="140" spans="3:5" ht="12.75">
      <c r="C140" s="29"/>
      <c r="D140" s="29"/>
      <c r="E140" s="29"/>
    </row>
    <row r="141" spans="3:5" ht="12.75">
      <c r="C141" s="29"/>
      <c r="D141" s="29"/>
      <c r="E141" s="29"/>
    </row>
    <row r="142" spans="3:5" ht="12.75">
      <c r="C142" s="29"/>
      <c r="D142" s="29"/>
      <c r="E142" s="29"/>
    </row>
    <row r="143" spans="3:5" ht="12.75">
      <c r="C143" s="29"/>
      <c r="D143" s="29"/>
      <c r="E143" s="29"/>
    </row>
    <row r="144" spans="3:5" ht="12.75">
      <c r="C144" s="29"/>
      <c r="D144" s="29"/>
      <c r="E144" s="29"/>
    </row>
    <row r="145" spans="3:5" ht="12.75">
      <c r="C145" s="29"/>
      <c r="D145" s="29"/>
      <c r="E145" s="29"/>
    </row>
    <row r="146" spans="3:5" ht="12.75">
      <c r="C146" s="29"/>
      <c r="D146" s="29"/>
      <c r="E146" s="29"/>
    </row>
    <row r="147" spans="3:5" ht="12.75">
      <c r="C147" s="29"/>
      <c r="D147" s="29"/>
      <c r="E147" s="29"/>
    </row>
    <row r="148" spans="3:5" ht="12.75">
      <c r="C148" s="29"/>
      <c r="D148" s="29"/>
      <c r="E148" s="29"/>
    </row>
    <row r="149" spans="3:5" ht="12.75">
      <c r="C149" s="29"/>
      <c r="D149" s="29"/>
      <c r="E149" s="29"/>
    </row>
    <row r="150" spans="3:5" ht="12.75">
      <c r="C150" s="29"/>
      <c r="D150" s="29"/>
      <c r="E150" s="29"/>
    </row>
    <row r="151" spans="3:5" ht="12.75">
      <c r="C151" s="29"/>
      <c r="D151" s="29"/>
      <c r="E151" s="29"/>
    </row>
    <row r="152" spans="3:5" ht="12.75">
      <c r="C152" s="29"/>
      <c r="D152" s="29"/>
      <c r="E152" s="29"/>
    </row>
    <row r="153" spans="3:5" ht="12.75">
      <c r="C153" s="29"/>
      <c r="D153" s="29"/>
      <c r="E153" s="29"/>
    </row>
    <row r="154" spans="3:5" ht="12.75">
      <c r="C154" s="29"/>
      <c r="D154" s="29"/>
      <c r="E154" s="29"/>
    </row>
    <row r="155" spans="3:5" ht="12.75">
      <c r="C155" s="29"/>
      <c r="D155" s="29"/>
      <c r="E155" s="29"/>
    </row>
    <row r="156" spans="3:5" ht="12.75">
      <c r="C156" s="29"/>
      <c r="D156" s="29"/>
      <c r="E156" s="29"/>
    </row>
    <row r="157" spans="3:5" ht="12.75">
      <c r="C157" s="29"/>
      <c r="D157" s="29"/>
      <c r="E157" s="29"/>
    </row>
    <row r="158" spans="3:5" ht="12.75">
      <c r="C158" s="29"/>
      <c r="D158" s="29"/>
      <c r="E158" s="29"/>
    </row>
    <row r="159" spans="3:5" ht="12.75">
      <c r="C159" s="29"/>
      <c r="D159" s="29"/>
      <c r="E159" s="29"/>
    </row>
    <row r="160" spans="3:5" ht="12.75">
      <c r="C160" s="29"/>
      <c r="D160" s="29"/>
      <c r="E160" s="29"/>
    </row>
    <row r="161" spans="3:5" ht="12.75">
      <c r="C161" s="29"/>
      <c r="D161" s="29"/>
      <c r="E161" s="29"/>
    </row>
    <row r="162" spans="3:5" ht="12.75">
      <c r="C162" s="29"/>
      <c r="D162" s="29"/>
      <c r="E162" s="29"/>
    </row>
    <row r="163" spans="3:5" ht="12.75">
      <c r="C163" s="29"/>
      <c r="D163" s="29"/>
      <c r="E163" s="29"/>
    </row>
    <row r="164" spans="3:5" ht="12.75">
      <c r="C164" s="29"/>
      <c r="D164" s="29"/>
      <c r="E164" s="29"/>
    </row>
    <row r="165" spans="3:5" ht="12.75">
      <c r="C165" s="29"/>
      <c r="D165" s="29"/>
      <c r="E165" s="29"/>
    </row>
    <row r="166" spans="3:5" ht="12.75">
      <c r="C166" s="29"/>
      <c r="D166" s="29"/>
      <c r="E166" s="29"/>
    </row>
    <row r="167" spans="3:5" ht="12.75">
      <c r="C167" s="29"/>
      <c r="D167" s="29"/>
      <c r="E167" s="29"/>
    </row>
    <row r="168" spans="3:5" ht="12.75">
      <c r="C168" s="29"/>
      <c r="D168" s="29"/>
      <c r="E168" s="29"/>
    </row>
    <row r="169" spans="3:5" ht="12.75">
      <c r="C169" s="29"/>
      <c r="D169" s="29"/>
      <c r="E169" s="29"/>
    </row>
    <row r="170" spans="3:5" ht="12.75">
      <c r="C170" s="29"/>
      <c r="D170" s="29"/>
      <c r="E170" s="29"/>
    </row>
    <row r="171" spans="3:5" ht="12.75">
      <c r="C171" s="29"/>
      <c r="D171" s="29"/>
      <c r="E171" s="29"/>
    </row>
    <row r="172" spans="3:5" ht="12.75">
      <c r="C172" s="29"/>
      <c r="D172" s="29"/>
      <c r="E172" s="29"/>
    </row>
    <row r="173" spans="3:5" ht="12.75">
      <c r="C173" s="29"/>
      <c r="D173" s="29"/>
      <c r="E173" s="29"/>
    </row>
    <row r="174" spans="3:5" ht="12.75">
      <c r="C174" s="29"/>
      <c r="D174" s="29"/>
      <c r="E174" s="29"/>
    </row>
    <row r="175" spans="3:5" ht="12.75">
      <c r="C175" s="29"/>
      <c r="D175" s="29"/>
      <c r="E175" s="29"/>
    </row>
    <row r="176" spans="3:5" ht="12.75">
      <c r="C176" s="29"/>
      <c r="D176" s="29"/>
      <c r="E176" s="29"/>
    </row>
    <row r="177" spans="3:5" ht="12.75">
      <c r="C177" s="29"/>
      <c r="D177" s="29"/>
      <c r="E177" s="29"/>
    </row>
    <row r="178" spans="3:5" ht="12.75">
      <c r="C178" s="29"/>
      <c r="D178" s="29"/>
      <c r="E178" s="29"/>
    </row>
    <row r="179" spans="3:5" ht="12.75">
      <c r="C179" s="29"/>
      <c r="D179" s="29"/>
      <c r="E179" s="29"/>
    </row>
    <row r="180" spans="3:5" ht="12.75">
      <c r="C180" s="29"/>
      <c r="D180" s="29"/>
      <c r="E180" s="29"/>
    </row>
    <row r="181" spans="3:5" ht="12.75">
      <c r="C181" s="29"/>
      <c r="D181" s="29"/>
      <c r="E181" s="29"/>
    </row>
    <row r="182" spans="3:5" ht="12.75">
      <c r="C182" s="29"/>
      <c r="D182" s="29"/>
      <c r="E182" s="29"/>
    </row>
    <row r="183" spans="3:5" ht="12.75">
      <c r="C183" s="29"/>
      <c r="D183" s="29"/>
      <c r="E183" s="29"/>
    </row>
    <row r="184" spans="3:5" ht="12.75">
      <c r="C184" s="29"/>
      <c r="D184" s="29"/>
      <c r="E184" s="29"/>
    </row>
    <row r="185" spans="3:5" ht="12.75">
      <c r="C185" s="29"/>
      <c r="D185" s="29"/>
      <c r="E185" s="29"/>
    </row>
    <row r="186" spans="3:5" ht="12.75">
      <c r="C186" s="29"/>
      <c r="D186" s="29"/>
      <c r="E186" s="29"/>
    </row>
    <row r="187" spans="3:5" ht="12.75">
      <c r="C187" s="29"/>
      <c r="D187" s="29"/>
      <c r="E187" s="29"/>
    </row>
    <row r="188" spans="3:5" ht="12.75">
      <c r="C188" s="29"/>
      <c r="D188" s="29"/>
      <c r="E188" s="29"/>
    </row>
    <row r="189" spans="3:5" ht="12.75">
      <c r="C189" s="29"/>
      <c r="D189" s="29"/>
      <c r="E189" s="29"/>
    </row>
    <row r="190" spans="3:5" ht="12.75">
      <c r="C190" s="29"/>
      <c r="D190" s="29"/>
      <c r="E190" s="29"/>
    </row>
    <row r="191" spans="3:5" ht="12.75">
      <c r="C191" s="29"/>
      <c r="D191" s="29"/>
      <c r="E191" s="29"/>
    </row>
    <row r="192" spans="3:5" ht="12.75">
      <c r="C192" s="29"/>
      <c r="D192" s="29"/>
      <c r="E192" s="29"/>
    </row>
    <row r="193" spans="3:5" ht="12.75">
      <c r="C193" s="29"/>
      <c r="D193" s="29"/>
      <c r="E193" s="29"/>
    </row>
    <row r="194" spans="3:5" ht="12.75">
      <c r="C194" s="29"/>
      <c r="D194" s="29"/>
      <c r="E194" s="29"/>
    </row>
    <row r="195" spans="3:5" ht="12.75">
      <c r="C195" s="29"/>
      <c r="D195" s="29"/>
      <c r="E195" s="29"/>
    </row>
    <row r="196" spans="3:5" ht="12.75">
      <c r="C196" s="29"/>
      <c r="D196" s="29"/>
      <c r="E196" s="29"/>
    </row>
    <row r="197" spans="3:5" ht="12.75">
      <c r="C197" s="29"/>
      <c r="D197" s="29"/>
      <c r="E197" s="29"/>
    </row>
    <row r="198" spans="3:5" ht="12.75">
      <c r="C198" s="29"/>
      <c r="D198" s="29"/>
      <c r="E198" s="29"/>
    </row>
    <row r="199" spans="3:5" ht="12.75">
      <c r="C199" s="29"/>
      <c r="D199" s="29"/>
      <c r="E199" s="29"/>
    </row>
    <row r="200" spans="3:5" ht="12.75">
      <c r="C200" s="29"/>
      <c r="D200" s="29"/>
      <c r="E200" s="29"/>
    </row>
    <row r="201" spans="3:5" ht="12.75">
      <c r="C201" s="29"/>
      <c r="D201" s="29"/>
      <c r="E201" s="29"/>
    </row>
    <row r="202" spans="3:5" ht="12.75">
      <c r="C202" s="29"/>
      <c r="D202" s="29"/>
      <c r="E202" s="29"/>
    </row>
    <row r="203" spans="3:5" ht="12.75">
      <c r="C203" s="29"/>
      <c r="D203" s="29"/>
      <c r="E203" s="29"/>
    </row>
    <row r="204" spans="3:5" ht="12.75">
      <c r="C204" s="29"/>
      <c r="D204" s="29"/>
      <c r="E204" s="29"/>
    </row>
    <row r="205" spans="3:5" ht="12.75">
      <c r="C205" s="29"/>
      <c r="D205" s="29"/>
      <c r="E205" s="29"/>
    </row>
    <row r="206" spans="3:5" ht="12.75">
      <c r="C206" s="29"/>
      <c r="D206" s="29"/>
      <c r="E206" s="29"/>
    </row>
    <row r="207" spans="3:5" ht="12.75">
      <c r="C207" s="29"/>
      <c r="D207" s="29"/>
      <c r="E207" s="29"/>
    </row>
    <row r="208" spans="3:5" ht="12.75">
      <c r="C208" s="29"/>
      <c r="D208" s="29"/>
      <c r="E208" s="29"/>
    </row>
    <row r="209" spans="3:5" ht="12.75">
      <c r="C209" s="29"/>
      <c r="D209" s="29"/>
      <c r="E209" s="29"/>
    </row>
    <row r="210" spans="3:5" ht="12.75">
      <c r="C210" s="29"/>
      <c r="D210" s="29"/>
      <c r="E210" s="29"/>
    </row>
    <row r="211" spans="3:5" ht="12.75">
      <c r="C211" s="29"/>
      <c r="D211" s="29"/>
      <c r="E211" s="29"/>
    </row>
    <row r="212" spans="3:5" ht="12.75">
      <c r="C212" s="29"/>
      <c r="D212" s="29"/>
      <c r="E212" s="29"/>
    </row>
    <row r="213" spans="3:5" ht="12.75">
      <c r="C213" s="29"/>
      <c r="D213" s="29"/>
      <c r="E213" s="29"/>
    </row>
    <row r="214" spans="3:5" ht="12.75">
      <c r="C214" s="29"/>
      <c r="D214" s="29"/>
      <c r="E214" s="29"/>
    </row>
    <row r="215" spans="3:5" ht="12.75">
      <c r="C215" s="29"/>
      <c r="D215" s="29"/>
      <c r="E215" s="29"/>
    </row>
    <row r="216" spans="3:5" ht="12.75">
      <c r="C216" s="29"/>
      <c r="D216" s="29"/>
      <c r="E216" s="29"/>
    </row>
    <row r="217" spans="3:5" ht="12.75">
      <c r="C217" s="29"/>
      <c r="D217" s="29"/>
      <c r="E217" s="29"/>
    </row>
    <row r="218" spans="3:5" ht="12.75">
      <c r="C218" s="29"/>
      <c r="D218" s="29"/>
      <c r="E218" s="29"/>
    </row>
    <row r="219" spans="3:5" ht="12.75">
      <c r="C219" s="29"/>
      <c r="D219" s="29"/>
      <c r="E219" s="29"/>
    </row>
    <row r="220" spans="3:5" ht="12.75">
      <c r="C220" s="29"/>
      <c r="D220" s="29"/>
      <c r="E220" s="29"/>
    </row>
    <row r="221" spans="3:5" ht="12.75">
      <c r="C221" s="29"/>
      <c r="D221" s="29"/>
      <c r="E221" s="29"/>
    </row>
    <row r="222" spans="3:5" ht="12.75">
      <c r="C222" s="29"/>
      <c r="D222" s="29"/>
      <c r="E222" s="29"/>
    </row>
    <row r="223" spans="3:5" ht="12.75">
      <c r="C223" s="29"/>
      <c r="D223" s="29"/>
      <c r="E223" s="29"/>
    </row>
    <row r="224" spans="3:5" ht="12.75">
      <c r="C224" s="29"/>
      <c r="D224" s="29"/>
      <c r="E224" s="29"/>
    </row>
    <row r="225" spans="3:5" ht="12.75">
      <c r="C225" s="29"/>
      <c r="D225" s="29"/>
      <c r="E225" s="29"/>
    </row>
    <row r="226" spans="3:5" ht="12.75">
      <c r="C226" s="29"/>
      <c r="D226" s="29"/>
      <c r="E226" s="29"/>
    </row>
    <row r="227" spans="3:5" ht="12.75">
      <c r="C227" s="29"/>
      <c r="D227" s="29"/>
      <c r="E227" s="29"/>
    </row>
    <row r="228" spans="3:5" ht="12.75">
      <c r="C228" s="29"/>
      <c r="D228" s="29"/>
      <c r="E228" s="29"/>
    </row>
    <row r="229" spans="3:5" ht="12.75">
      <c r="C229" s="29"/>
      <c r="D229" s="29"/>
      <c r="E229" s="29"/>
    </row>
    <row r="230" spans="3:5" ht="12.75">
      <c r="C230" s="29"/>
      <c r="D230" s="29"/>
      <c r="E230" s="29"/>
    </row>
    <row r="231" spans="3:5" ht="12.75">
      <c r="C231" s="29"/>
      <c r="D231" s="29"/>
      <c r="E231" s="29"/>
    </row>
    <row r="232" spans="3:5" ht="12.75">
      <c r="C232" s="29"/>
      <c r="D232" s="29"/>
      <c r="E232" s="29"/>
    </row>
    <row r="233" spans="3:5" ht="12.75">
      <c r="C233" s="29"/>
      <c r="D233" s="29"/>
      <c r="E233" s="29"/>
    </row>
    <row r="234" spans="3:5" ht="12.75">
      <c r="C234" s="29"/>
      <c r="D234" s="29"/>
      <c r="E234" s="29"/>
    </row>
    <row r="235" spans="3:5" ht="12.75">
      <c r="C235" s="29"/>
      <c r="D235" s="29"/>
      <c r="E235" s="29"/>
    </row>
    <row r="236" spans="3:5" ht="12.75">
      <c r="C236" s="29"/>
      <c r="D236" s="29"/>
      <c r="E236" s="29"/>
    </row>
    <row r="237" spans="3:5" ht="12.75">
      <c r="C237" s="29"/>
      <c r="D237" s="29"/>
      <c r="E237" s="29"/>
    </row>
    <row r="238" spans="3:5" ht="12.75">
      <c r="C238" s="29"/>
      <c r="D238" s="29"/>
      <c r="E238" s="29"/>
    </row>
    <row r="239" spans="3:5" ht="12.75">
      <c r="C239" s="29"/>
      <c r="D239" s="29"/>
      <c r="E239" s="29"/>
    </row>
    <row r="240" spans="3:5" ht="12.75">
      <c r="C240" s="29"/>
      <c r="D240" s="29"/>
      <c r="E240" s="29"/>
    </row>
    <row r="241" spans="3:5" ht="12.75">
      <c r="C241" s="29"/>
      <c r="D241" s="29"/>
      <c r="E241" s="29"/>
    </row>
    <row r="242" spans="3:5" ht="12.75">
      <c r="C242" s="29"/>
      <c r="D242" s="29"/>
      <c r="E242" s="29"/>
    </row>
    <row r="243" spans="3:5" ht="12.75">
      <c r="C243" s="29"/>
      <c r="D243" s="29"/>
      <c r="E243" s="29"/>
    </row>
    <row r="244" spans="3:5" ht="12.75">
      <c r="C244" s="29"/>
      <c r="D244" s="29"/>
      <c r="E244" s="29"/>
    </row>
    <row r="245" spans="3:5" ht="12.75">
      <c r="C245" s="29"/>
      <c r="D245" s="29"/>
      <c r="E245" s="29"/>
    </row>
    <row r="246" spans="3:5" ht="12.75">
      <c r="C246" s="29"/>
      <c r="D246" s="29"/>
      <c r="E246" s="29"/>
    </row>
    <row r="247" spans="3:5" ht="12.75">
      <c r="C247" s="29"/>
      <c r="D247" s="29"/>
      <c r="E247" s="29"/>
    </row>
    <row r="248" spans="3:5" ht="12.75">
      <c r="C248" s="29"/>
      <c r="D248" s="29"/>
      <c r="E248" s="29"/>
    </row>
    <row r="249" spans="3:5" ht="12.75">
      <c r="C249" s="29"/>
      <c r="D249" s="29"/>
      <c r="E249" s="29"/>
    </row>
    <row r="250" spans="3:5" ht="12.75">
      <c r="C250" s="29"/>
      <c r="D250" s="29"/>
      <c r="E250" s="29"/>
    </row>
    <row r="251" spans="3:5" ht="12.75">
      <c r="C251" s="29"/>
      <c r="D251" s="29"/>
      <c r="E251" s="29"/>
    </row>
    <row r="252" spans="3:5" ht="12.75">
      <c r="C252" s="29"/>
      <c r="D252" s="29"/>
      <c r="E252" s="29"/>
    </row>
    <row r="253" spans="3:5" ht="12.75">
      <c r="C253" s="29"/>
      <c r="D253" s="29"/>
      <c r="E253" s="29"/>
    </row>
    <row r="254" spans="3:5" ht="12.75">
      <c r="C254" s="29"/>
      <c r="D254" s="29"/>
      <c r="E254" s="29"/>
    </row>
    <row r="255" spans="3:5" ht="12.75">
      <c r="C255" s="29"/>
      <c r="D255" s="29"/>
      <c r="E255" s="29"/>
    </row>
    <row r="256" spans="3:5" ht="12.75">
      <c r="C256" s="29"/>
      <c r="D256" s="29"/>
      <c r="E256" s="29"/>
    </row>
    <row r="257" spans="3:5" ht="12.75">
      <c r="C257" s="29"/>
      <c r="D257" s="29"/>
      <c r="E257" s="29"/>
    </row>
    <row r="258" spans="3:5" ht="12.75">
      <c r="C258" s="29"/>
      <c r="D258" s="29"/>
      <c r="E258" s="29"/>
    </row>
    <row r="259" spans="3:5" ht="12.75">
      <c r="C259" s="29"/>
      <c r="D259" s="29"/>
      <c r="E259" s="29"/>
    </row>
    <row r="260" spans="3:5" ht="12.75">
      <c r="C260" s="29"/>
      <c r="D260" s="29"/>
      <c r="E260" s="29"/>
    </row>
    <row r="261" spans="3:5" ht="12.75">
      <c r="C261" s="29"/>
      <c r="D261" s="29"/>
      <c r="E261" s="29"/>
    </row>
    <row r="262" spans="3:5" ht="12.75">
      <c r="C262" s="29"/>
      <c r="D262" s="29"/>
      <c r="E262" s="29"/>
    </row>
    <row r="263" spans="3:5" ht="12.75">
      <c r="C263" s="29"/>
      <c r="D263" s="29"/>
      <c r="E263" s="29"/>
    </row>
    <row r="264" spans="3:5" ht="12.75">
      <c r="C264" s="29"/>
      <c r="D264" s="29"/>
      <c r="E264" s="29"/>
    </row>
    <row r="265" spans="3:5" ht="12.75">
      <c r="C265" s="29"/>
      <c r="D265" s="29"/>
      <c r="E265" s="29"/>
    </row>
    <row r="266" spans="3:5" ht="12.75">
      <c r="C266" s="29"/>
      <c r="D266" s="29"/>
      <c r="E266" s="29"/>
    </row>
    <row r="267" spans="3:5" ht="12.75">
      <c r="C267" s="29"/>
      <c r="D267" s="29"/>
      <c r="E267" s="29"/>
    </row>
  </sheetData>
  <sheetProtection/>
  <mergeCells count="10">
    <mergeCell ref="B7:E7"/>
    <mergeCell ref="B8:E8"/>
    <mergeCell ref="B2:E2"/>
    <mergeCell ref="B3:E3"/>
    <mergeCell ref="B4:C4"/>
    <mergeCell ref="B6:E6"/>
    <mergeCell ref="C68:E68"/>
    <mergeCell ref="C67:E67"/>
    <mergeCell ref="C51:E51"/>
    <mergeCell ref="C52:E52"/>
  </mergeCells>
  <printOptions/>
  <pageMargins left="0.7874015748031497" right="0.7874015748031497" top="0.71" bottom="0.984251968503937" header="0.5118110236220472" footer="0.5118110236220472"/>
  <pageSetup fitToHeight="1" fitToWidth="1" horizontalDpi="600" verticalDpi="600" orientation="portrait" paperSize="9" scale="73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29"/>
  <sheetViews>
    <sheetView workbookViewId="0" topLeftCell="A1">
      <pane xSplit="10" ySplit="4" topLeftCell="T10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124" sqref="E124"/>
    </sheetView>
  </sheetViews>
  <sheetFormatPr defaultColWidth="9.00390625" defaultRowHeight="12.75"/>
  <cols>
    <col min="1" max="1" width="12.25390625" style="359" customWidth="1"/>
    <col min="2" max="2" width="10.75390625" style="177" hidden="1" customWidth="1"/>
    <col min="3" max="3" width="15.625" style="364" customWidth="1"/>
    <col min="4" max="4" width="28.75390625" style="177" customWidth="1"/>
    <col min="5" max="5" width="10.125" style="177" bestFit="1" customWidth="1"/>
    <col min="6" max="6" width="8.75390625" style="177" customWidth="1"/>
    <col min="7" max="7" width="9.25390625" style="177" customWidth="1"/>
    <col min="8" max="9" width="8.75390625" style="177" customWidth="1"/>
    <col min="10" max="10" width="8.75390625" style="176" customWidth="1"/>
    <col min="11" max="11" width="7.75390625" style="176" customWidth="1"/>
    <col min="12" max="12" width="11.00390625" style="176" customWidth="1"/>
    <col min="13" max="13" width="10.25390625" style="176" customWidth="1"/>
    <col min="14" max="14" width="11.125" style="176" customWidth="1"/>
    <col min="15" max="16" width="9.125" style="176" customWidth="1"/>
    <col min="17" max="17" width="10.625" style="176" customWidth="1"/>
    <col min="18" max="18" width="10.375" style="176" customWidth="1"/>
    <col min="19" max="37" width="9.125" style="176" customWidth="1"/>
    <col min="38" max="38" width="10.25390625" style="176" customWidth="1"/>
    <col min="39" max="39" width="11.125" style="177" customWidth="1"/>
    <col min="40" max="16384" width="9.125" style="177" customWidth="1"/>
  </cols>
  <sheetData>
    <row r="1" spans="1:35" ht="31.5" customHeight="1" thickBot="1">
      <c r="A1" s="160" t="s">
        <v>165</v>
      </c>
      <c r="B1" s="161"/>
      <c r="C1" s="161"/>
      <c r="D1" s="162"/>
      <c r="E1" s="163" t="s">
        <v>166</v>
      </c>
      <c r="F1" s="164"/>
      <c r="G1" s="164"/>
      <c r="H1" s="164"/>
      <c r="I1" s="164"/>
      <c r="J1" s="165"/>
      <c r="K1" s="166" t="s">
        <v>167</v>
      </c>
      <c r="L1" s="167"/>
      <c r="M1" s="167"/>
      <c r="N1" s="167"/>
      <c r="O1" s="168"/>
      <c r="P1" s="169" t="s">
        <v>168</v>
      </c>
      <c r="Q1" s="170"/>
      <c r="R1" s="170"/>
      <c r="S1" s="171"/>
      <c r="T1" s="172"/>
      <c r="U1" s="172"/>
      <c r="V1" s="172"/>
      <c r="W1" s="172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4"/>
      <c r="AI1" s="175"/>
    </row>
    <row r="2" spans="1:35" ht="31.5" customHeight="1">
      <c r="A2" s="178" t="s">
        <v>169</v>
      </c>
      <c r="B2" s="179"/>
      <c r="C2" s="179"/>
      <c r="D2" s="180"/>
      <c r="E2" s="181" t="s">
        <v>170</v>
      </c>
      <c r="F2" s="182"/>
      <c r="G2" s="183"/>
      <c r="H2" s="184" t="s">
        <v>171</v>
      </c>
      <c r="I2" s="185"/>
      <c r="J2" s="186"/>
      <c r="K2" s="166"/>
      <c r="L2" s="167"/>
      <c r="M2" s="167"/>
      <c r="N2" s="167"/>
      <c r="O2" s="168"/>
      <c r="P2" s="187"/>
      <c r="Q2" s="188"/>
      <c r="R2" s="188"/>
      <c r="S2" s="189"/>
      <c r="T2" s="190"/>
      <c r="U2" s="190"/>
      <c r="V2" s="191"/>
      <c r="W2" s="192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5"/>
      <c r="AI2" s="175"/>
    </row>
    <row r="3" spans="1:35" ht="38.25" customHeight="1" thickBot="1">
      <c r="A3" s="193"/>
      <c r="B3" s="194"/>
      <c r="C3" s="195"/>
      <c r="D3" s="196"/>
      <c r="E3" s="197"/>
      <c r="F3" s="198"/>
      <c r="G3" s="199"/>
      <c r="H3" s="200"/>
      <c r="I3" s="200"/>
      <c r="J3" s="201"/>
      <c r="K3" s="202" t="s">
        <v>172</v>
      </c>
      <c r="L3" s="203" t="s">
        <v>173</v>
      </c>
      <c r="M3" s="204" t="s">
        <v>174</v>
      </c>
      <c r="N3" s="205"/>
      <c r="O3" s="206" t="s">
        <v>175</v>
      </c>
      <c r="P3" s="207" t="s">
        <v>176</v>
      </c>
      <c r="Q3" s="208"/>
      <c r="R3" s="209" t="s">
        <v>177</v>
      </c>
      <c r="S3" s="210"/>
      <c r="T3" s="211"/>
      <c r="U3" s="211"/>
      <c r="V3" s="211"/>
      <c r="W3" s="212"/>
      <c r="X3" s="213"/>
      <c r="Y3" s="213"/>
      <c r="Z3" s="213"/>
      <c r="AA3" s="214"/>
      <c r="AB3" s="214"/>
      <c r="AC3" s="214"/>
      <c r="AD3" s="214"/>
      <c r="AE3" s="214"/>
      <c r="AF3" s="214"/>
      <c r="AG3" s="214"/>
      <c r="AH3" s="175"/>
      <c r="AI3" s="175"/>
    </row>
    <row r="4" spans="1:35" ht="42.75" customHeight="1">
      <c r="A4" s="215" t="s">
        <v>178</v>
      </c>
      <c r="B4" s="216" t="s">
        <v>179</v>
      </c>
      <c r="C4" s="217" t="s">
        <v>180</v>
      </c>
      <c r="D4" s="218" t="s">
        <v>181</v>
      </c>
      <c r="E4" s="219" t="s">
        <v>182</v>
      </c>
      <c r="F4" s="220" t="s">
        <v>183</v>
      </c>
      <c r="G4" s="221" t="s">
        <v>184</v>
      </c>
      <c r="H4" s="222" t="s">
        <v>182</v>
      </c>
      <c r="I4" s="220" t="s">
        <v>183</v>
      </c>
      <c r="J4" s="223" t="s">
        <v>184</v>
      </c>
      <c r="K4" s="202"/>
      <c r="L4" s="203"/>
      <c r="M4" s="224" t="s">
        <v>185</v>
      </c>
      <c r="N4" s="224" t="s">
        <v>186</v>
      </c>
      <c r="O4" s="206"/>
      <c r="P4" s="225" t="s">
        <v>187</v>
      </c>
      <c r="Q4" s="226" t="s">
        <v>188</v>
      </c>
      <c r="R4" s="226" t="s">
        <v>189</v>
      </c>
      <c r="S4" s="227" t="s">
        <v>190</v>
      </c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9"/>
      <c r="AG4" s="229"/>
      <c r="AH4" s="228"/>
      <c r="AI4" s="228"/>
    </row>
    <row r="5" spans="1:35" ht="15" customHeight="1">
      <c r="A5" s="230"/>
      <c r="B5" s="231"/>
      <c r="C5" s="232">
        <v>39448</v>
      </c>
      <c r="D5" s="233" t="s">
        <v>191</v>
      </c>
      <c r="E5" s="234">
        <v>54769</v>
      </c>
      <c r="F5" s="235"/>
      <c r="G5" s="236">
        <f>0+E5-F5</f>
        <v>54769</v>
      </c>
      <c r="H5" s="231"/>
      <c r="I5" s="237"/>
      <c r="J5" s="238">
        <v>48299</v>
      </c>
      <c r="K5" s="239"/>
      <c r="L5" s="240"/>
      <c r="M5" s="241"/>
      <c r="N5" s="242"/>
      <c r="O5" s="243"/>
      <c r="P5" s="244"/>
      <c r="Q5" s="245"/>
      <c r="R5" s="245"/>
      <c r="S5" s="243"/>
      <c r="T5" s="246"/>
      <c r="U5" s="246"/>
      <c r="V5" s="246"/>
      <c r="W5" s="247"/>
      <c r="X5" s="246"/>
      <c r="Y5" s="246"/>
      <c r="Z5" s="247"/>
      <c r="AA5" s="246"/>
      <c r="AB5" s="246"/>
      <c r="AC5" s="246"/>
      <c r="AD5" s="248"/>
      <c r="AE5" s="228"/>
      <c r="AF5" s="246"/>
      <c r="AG5" s="246"/>
      <c r="AH5" s="248"/>
      <c r="AI5" s="228"/>
    </row>
    <row r="6" spans="1:38" s="269" customFormat="1" ht="15" customHeight="1">
      <c r="A6" s="249"/>
      <c r="B6" s="250"/>
      <c r="C6" s="251" t="s">
        <v>192</v>
      </c>
      <c r="D6" s="252" t="s">
        <v>193</v>
      </c>
      <c r="E6" s="253"/>
      <c r="F6" s="254">
        <v>167300</v>
      </c>
      <c r="G6" s="255">
        <f aca="true" t="shared" si="0" ref="G6:G37">G5+E6-F6</f>
        <v>-112531</v>
      </c>
      <c r="H6" s="250"/>
      <c r="I6" s="256"/>
      <c r="J6" s="257">
        <v>48299</v>
      </c>
      <c r="K6" s="258"/>
      <c r="L6" s="259"/>
      <c r="M6" s="259"/>
      <c r="N6" s="260"/>
      <c r="O6" s="261"/>
      <c r="P6" s="262"/>
      <c r="Q6" s="263"/>
      <c r="R6" s="263"/>
      <c r="S6" s="264"/>
      <c r="T6" s="265"/>
      <c r="U6" s="265"/>
      <c r="V6" s="265"/>
      <c r="W6" s="266"/>
      <c r="X6" s="265"/>
      <c r="Y6" s="265"/>
      <c r="Z6" s="267"/>
      <c r="AA6" s="266"/>
      <c r="AB6" s="265"/>
      <c r="AC6" s="267"/>
      <c r="AD6" s="267"/>
      <c r="AE6" s="266"/>
      <c r="AF6" s="265"/>
      <c r="AG6" s="267"/>
      <c r="AH6" s="266"/>
      <c r="AI6" s="267"/>
      <c r="AJ6" s="268"/>
      <c r="AK6" s="268"/>
      <c r="AL6" s="268"/>
    </row>
    <row r="7" spans="1:35" ht="15" customHeight="1">
      <c r="A7" s="270"/>
      <c r="B7" s="271"/>
      <c r="C7" s="272">
        <v>39464</v>
      </c>
      <c r="D7" s="273" t="s">
        <v>194</v>
      </c>
      <c r="E7" s="274"/>
      <c r="F7" s="275">
        <v>8250</v>
      </c>
      <c r="G7" s="236">
        <f t="shared" si="0"/>
        <v>-120781</v>
      </c>
      <c r="H7" s="276"/>
      <c r="I7" s="275"/>
      <c r="J7" s="277">
        <f aca="true" t="shared" si="1" ref="J7:J38">J6+H7-I7</f>
        <v>48299</v>
      </c>
      <c r="K7" s="278"/>
      <c r="L7" s="279"/>
      <c r="M7" s="280"/>
      <c r="N7" s="280"/>
      <c r="O7" s="281"/>
      <c r="P7" s="282"/>
      <c r="Q7" s="279"/>
      <c r="R7" s="279"/>
      <c r="S7" s="281">
        <v>8250</v>
      </c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</row>
    <row r="8" spans="1:35" ht="15" customHeight="1">
      <c r="A8" s="270"/>
      <c r="B8" s="271"/>
      <c r="C8" s="272">
        <v>39465</v>
      </c>
      <c r="D8" s="273" t="s">
        <v>195</v>
      </c>
      <c r="E8" s="274"/>
      <c r="F8" s="275">
        <v>33000</v>
      </c>
      <c r="G8" s="236">
        <f t="shared" si="0"/>
        <v>-153781</v>
      </c>
      <c r="H8" s="276"/>
      <c r="I8" s="275"/>
      <c r="J8" s="277">
        <f t="shared" si="1"/>
        <v>48299</v>
      </c>
      <c r="K8" s="278"/>
      <c r="L8" s="279"/>
      <c r="M8" s="280"/>
      <c r="N8" s="280"/>
      <c r="O8" s="281"/>
      <c r="P8" s="282"/>
      <c r="Q8" s="279"/>
      <c r="R8" s="279">
        <v>33000</v>
      </c>
      <c r="S8" s="281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</row>
    <row r="9" spans="1:35" ht="15" customHeight="1">
      <c r="A9" s="270" t="s">
        <v>196</v>
      </c>
      <c r="B9" s="271"/>
      <c r="C9" s="272">
        <v>39466</v>
      </c>
      <c r="D9" s="273" t="s">
        <v>197</v>
      </c>
      <c r="E9" s="274">
        <v>6000</v>
      </c>
      <c r="F9" s="275"/>
      <c r="G9" s="283">
        <f t="shared" si="0"/>
        <v>-147781</v>
      </c>
      <c r="H9" s="276"/>
      <c r="I9" s="275"/>
      <c r="J9" s="277">
        <f t="shared" si="1"/>
        <v>48299</v>
      </c>
      <c r="K9" s="278"/>
      <c r="L9" s="279">
        <v>6000</v>
      </c>
      <c r="M9" s="280"/>
      <c r="N9" s="280"/>
      <c r="O9" s="281"/>
      <c r="P9" s="282"/>
      <c r="Q9" s="279"/>
      <c r="R9" s="279"/>
      <c r="S9" s="281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</row>
    <row r="10" spans="1:35" ht="15" customHeight="1">
      <c r="A10" s="270" t="s">
        <v>198</v>
      </c>
      <c r="B10" s="271"/>
      <c r="C10" s="272">
        <v>39467</v>
      </c>
      <c r="D10" s="273" t="s">
        <v>197</v>
      </c>
      <c r="E10" s="274">
        <v>6000</v>
      </c>
      <c r="F10" s="275"/>
      <c r="G10" s="283">
        <f t="shared" si="0"/>
        <v>-141781</v>
      </c>
      <c r="H10" s="276"/>
      <c r="I10" s="275"/>
      <c r="J10" s="277">
        <f t="shared" si="1"/>
        <v>48299</v>
      </c>
      <c r="K10" s="278"/>
      <c r="L10" s="279">
        <v>6000</v>
      </c>
      <c r="M10" s="280"/>
      <c r="N10" s="280"/>
      <c r="O10" s="281"/>
      <c r="P10" s="282"/>
      <c r="Q10" s="279"/>
      <c r="R10" s="279"/>
      <c r="S10" s="281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</row>
    <row r="11" spans="1:35" ht="15" customHeight="1">
      <c r="A11" s="270"/>
      <c r="B11" s="271"/>
      <c r="C11" s="272">
        <v>39456</v>
      </c>
      <c r="D11" s="273" t="s">
        <v>199</v>
      </c>
      <c r="E11" s="274"/>
      <c r="F11" s="275">
        <v>18000</v>
      </c>
      <c r="G11" s="283">
        <f t="shared" si="0"/>
        <v>-159781</v>
      </c>
      <c r="H11" s="276"/>
      <c r="I11" s="275"/>
      <c r="J11" s="277">
        <f t="shared" si="1"/>
        <v>48299</v>
      </c>
      <c r="K11" s="278"/>
      <c r="L11" s="279"/>
      <c r="M11" s="280"/>
      <c r="N11" s="280"/>
      <c r="O11" s="281"/>
      <c r="P11" s="282"/>
      <c r="Q11" s="279">
        <v>18000</v>
      </c>
      <c r="R11" s="279"/>
      <c r="S11" s="281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</row>
    <row r="12" spans="1:35" ht="15" customHeight="1">
      <c r="A12" s="270"/>
      <c r="B12" s="271"/>
      <c r="C12" s="272">
        <v>39468</v>
      </c>
      <c r="D12" s="273" t="s">
        <v>200</v>
      </c>
      <c r="E12" s="274"/>
      <c r="F12" s="275">
        <v>120</v>
      </c>
      <c r="G12" s="283">
        <f t="shared" si="0"/>
        <v>-159901</v>
      </c>
      <c r="H12" s="276"/>
      <c r="I12" s="275"/>
      <c r="J12" s="277">
        <f t="shared" si="1"/>
        <v>48299</v>
      </c>
      <c r="K12" s="278"/>
      <c r="L12" s="279"/>
      <c r="M12" s="280"/>
      <c r="N12" s="280"/>
      <c r="O12" s="281"/>
      <c r="P12" s="282">
        <v>120</v>
      </c>
      <c r="Q12" s="279"/>
      <c r="R12" s="279"/>
      <c r="S12" s="281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</row>
    <row r="13" spans="1:35" ht="15" customHeight="1">
      <c r="A13" s="270"/>
      <c r="B13" s="271"/>
      <c r="C13" s="272">
        <v>39478</v>
      </c>
      <c r="D13" s="273" t="s">
        <v>195</v>
      </c>
      <c r="E13" s="274"/>
      <c r="F13" s="275">
        <v>19200</v>
      </c>
      <c r="G13" s="283">
        <f t="shared" si="0"/>
        <v>-179101</v>
      </c>
      <c r="H13" s="276"/>
      <c r="I13" s="275"/>
      <c r="J13" s="277">
        <f t="shared" si="1"/>
        <v>48299</v>
      </c>
      <c r="K13" s="278"/>
      <c r="L13" s="279"/>
      <c r="M13" s="280"/>
      <c r="N13" s="280"/>
      <c r="O13" s="281"/>
      <c r="P13" s="282"/>
      <c r="Q13" s="279"/>
      <c r="R13" s="279">
        <v>19200</v>
      </c>
      <c r="S13" s="281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</row>
    <row r="14" spans="1:35" ht="15" customHeight="1">
      <c r="A14" s="270"/>
      <c r="B14" s="271"/>
      <c r="C14" s="272">
        <v>39478</v>
      </c>
      <c r="D14" s="273" t="s">
        <v>201</v>
      </c>
      <c r="E14" s="274"/>
      <c r="F14" s="275"/>
      <c r="G14" s="283">
        <f t="shared" si="0"/>
        <v>-179101</v>
      </c>
      <c r="H14" s="276"/>
      <c r="I14" s="275">
        <v>1470</v>
      </c>
      <c r="J14" s="277">
        <f t="shared" si="1"/>
        <v>46829</v>
      </c>
      <c r="K14" s="278"/>
      <c r="L14" s="279"/>
      <c r="M14" s="280"/>
      <c r="N14" s="280"/>
      <c r="O14" s="281"/>
      <c r="P14" s="282"/>
      <c r="Q14" s="279">
        <v>1470</v>
      </c>
      <c r="R14" s="279"/>
      <c r="S14" s="281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</row>
    <row r="15" spans="1:35" ht="15" customHeight="1">
      <c r="A15" s="270"/>
      <c r="B15" s="271"/>
      <c r="C15" s="272" t="s">
        <v>202</v>
      </c>
      <c r="D15" s="273" t="s">
        <v>172</v>
      </c>
      <c r="E15" s="274">
        <v>45000</v>
      </c>
      <c r="F15" s="275"/>
      <c r="G15" s="283">
        <f t="shared" si="0"/>
        <v>-134101</v>
      </c>
      <c r="H15" s="276"/>
      <c r="I15" s="275"/>
      <c r="J15" s="277">
        <f t="shared" si="1"/>
        <v>46829</v>
      </c>
      <c r="K15" s="278">
        <v>45000</v>
      </c>
      <c r="L15" s="279"/>
      <c r="M15" s="280"/>
      <c r="N15" s="280"/>
      <c r="O15" s="281"/>
      <c r="P15" s="282"/>
      <c r="Q15" s="279"/>
      <c r="R15" s="279"/>
      <c r="S15" s="281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</row>
    <row r="16" spans="1:35" ht="15" customHeight="1">
      <c r="A16" s="270"/>
      <c r="B16" s="271"/>
      <c r="C16" s="272" t="s">
        <v>202</v>
      </c>
      <c r="D16" s="273" t="s">
        <v>203</v>
      </c>
      <c r="E16" s="274">
        <v>12900</v>
      </c>
      <c r="F16" s="275"/>
      <c r="G16" s="283">
        <f t="shared" si="0"/>
        <v>-121201</v>
      </c>
      <c r="H16" s="276"/>
      <c r="I16" s="275"/>
      <c r="J16" s="277">
        <f t="shared" si="1"/>
        <v>46829</v>
      </c>
      <c r="K16" s="278"/>
      <c r="L16" s="279">
        <v>12900</v>
      </c>
      <c r="M16" s="280"/>
      <c r="N16" s="280"/>
      <c r="O16" s="281"/>
      <c r="P16" s="282"/>
      <c r="Q16" s="279"/>
      <c r="R16" s="279"/>
      <c r="S16" s="281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</row>
    <row r="17" spans="1:35" ht="15" customHeight="1">
      <c r="A17" s="270"/>
      <c r="B17" s="271"/>
      <c r="C17" s="272">
        <v>39479</v>
      </c>
      <c r="D17" s="273" t="s">
        <v>195</v>
      </c>
      <c r="E17" s="274"/>
      <c r="F17" s="275">
        <v>4800</v>
      </c>
      <c r="G17" s="283">
        <f t="shared" si="0"/>
        <v>-126001</v>
      </c>
      <c r="H17" s="276"/>
      <c r="I17" s="275"/>
      <c r="J17" s="277">
        <f t="shared" si="1"/>
        <v>46829</v>
      </c>
      <c r="K17" s="278"/>
      <c r="L17" s="279"/>
      <c r="M17" s="280"/>
      <c r="N17" s="280"/>
      <c r="O17" s="281"/>
      <c r="P17" s="282"/>
      <c r="Q17" s="279"/>
      <c r="R17" s="279">
        <v>4800</v>
      </c>
      <c r="S17" s="281"/>
      <c r="T17" s="248"/>
      <c r="U17" s="248"/>
      <c r="V17" s="248"/>
      <c r="W17" s="248"/>
      <c r="X17" s="248"/>
      <c r="Y17" s="248"/>
      <c r="Z17" s="248"/>
      <c r="AA17" s="248"/>
      <c r="AB17" s="284"/>
      <c r="AC17" s="248"/>
      <c r="AD17" s="248"/>
      <c r="AE17" s="248"/>
      <c r="AF17" s="248"/>
      <c r="AG17" s="248"/>
      <c r="AH17" s="248"/>
      <c r="AI17" s="248"/>
    </row>
    <row r="18" spans="1:35" ht="15" customHeight="1">
      <c r="A18" s="270"/>
      <c r="B18" s="271"/>
      <c r="C18" s="272">
        <v>39483</v>
      </c>
      <c r="D18" s="273" t="s">
        <v>204</v>
      </c>
      <c r="E18" s="234"/>
      <c r="F18" s="275">
        <v>2704</v>
      </c>
      <c r="G18" s="283">
        <f t="shared" si="0"/>
        <v>-128705</v>
      </c>
      <c r="H18" s="276"/>
      <c r="I18" s="275"/>
      <c r="J18" s="277">
        <f t="shared" si="1"/>
        <v>46829</v>
      </c>
      <c r="K18" s="278"/>
      <c r="L18" s="279"/>
      <c r="M18" s="280"/>
      <c r="N18" s="280"/>
      <c r="O18" s="281"/>
      <c r="P18" s="282"/>
      <c r="Q18" s="279"/>
      <c r="R18" s="279">
        <v>2704</v>
      </c>
      <c r="S18" s="281"/>
      <c r="T18" s="248"/>
      <c r="U18" s="248"/>
      <c r="V18" s="248"/>
      <c r="W18" s="248"/>
      <c r="X18" s="284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</row>
    <row r="19" spans="1:35" ht="15" customHeight="1">
      <c r="A19" s="285"/>
      <c r="B19" s="286"/>
      <c r="C19" s="287">
        <v>39485</v>
      </c>
      <c r="D19" s="288" t="s">
        <v>194</v>
      </c>
      <c r="E19" s="234"/>
      <c r="F19" s="289">
        <v>1100</v>
      </c>
      <c r="G19" s="283">
        <f t="shared" si="0"/>
        <v>-129805</v>
      </c>
      <c r="H19" s="290"/>
      <c r="I19" s="289"/>
      <c r="J19" s="277">
        <f t="shared" si="1"/>
        <v>46829</v>
      </c>
      <c r="K19" s="278"/>
      <c r="L19" s="279"/>
      <c r="M19" s="280"/>
      <c r="N19" s="280"/>
      <c r="O19" s="281"/>
      <c r="P19" s="282"/>
      <c r="Q19" s="279"/>
      <c r="R19" s="279"/>
      <c r="S19" s="281">
        <v>1100</v>
      </c>
      <c r="T19" s="248"/>
      <c r="U19" s="248"/>
      <c r="V19" s="248"/>
      <c r="W19" s="248"/>
      <c r="X19" s="248"/>
      <c r="Y19" s="248"/>
      <c r="Z19" s="284"/>
      <c r="AA19" s="248"/>
      <c r="AB19" s="248"/>
      <c r="AC19" s="248"/>
      <c r="AD19" s="248"/>
      <c r="AE19" s="248"/>
      <c r="AF19" s="248"/>
      <c r="AG19" s="248"/>
      <c r="AH19" s="248"/>
      <c r="AI19" s="248"/>
    </row>
    <row r="20" spans="1:35" ht="15" customHeight="1">
      <c r="A20" s="291"/>
      <c r="B20" s="292"/>
      <c r="C20" s="293">
        <v>39487</v>
      </c>
      <c r="D20" s="294" t="s">
        <v>195</v>
      </c>
      <c r="E20" s="295"/>
      <c r="F20" s="296">
        <v>2400</v>
      </c>
      <c r="G20" s="283">
        <f t="shared" si="0"/>
        <v>-132205</v>
      </c>
      <c r="H20" s="297"/>
      <c r="I20" s="298"/>
      <c r="J20" s="277">
        <f t="shared" si="1"/>
        <v>46829</v>
      </c>
      <c r="K20" s="278"/>
      <c r="L20" s="279"/>
      <c r="M20" s="280"/>
      <c r="N20" s="280"/>
      <c r="O20" s="281"/>
      <c r="P20" s="282"/>
      <c r="Q20" s="279"/>
      <c r="R20" s="279">
        <v>2400</v>
      </c>
      <c r="S20" s="281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84"/>
      <c r="AE20" s="248"/>
      <c r="AF20" s="248"/>
      <c r="AG20" s="248"/>
      <c r="AH20" s="248"/>
      <c r="AI20" s="248"/>
    </row>
    <row r="21" spans="1:35" ht="15" customHeight="1">
      <c r="A21" s="291"/>
      <c r="B21" s="292"/>
      <c r="C21" s="293">
        <v>39494</v>
      </c>
      <c r="D21" s="294" t="s">
        <v>204</v>
      </c>
      <c r="E21" s="295"/>
      <c r="F21" s="296">
        <v>15000</v>
      </c>
      <c r="G21" s="283">
        <f t="shared" si="0"/>
        <v>-147205</v>
      </c>
      <c r="H21" s="297"/>
      <c r="I21" s="296"/>
      <c r="J21" s="277">
        <f t="shared" si="1"/>
        <v>46829</v>
      </c>
      <c r="K21" s="278"/>
      <c r="L21" s="279"/>
      <c r="M21" s="280"/>
      <c r="N21" s="280"/>
      <c r="O21" s="281"/>
      <c r="P21" s="282"/>
      <c r="Q21" s="279"/>
      <c r="R21" s="279">
        <v>15000</v>
      </c>
      <c r="S21" s="281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84"/>
      <c r="AF21" s="248"/>
      <c r="AG21" s="248"/>
      <c r="AH21" s="248"/>
      <c r="AI21" s="248"/>
    </row>
    <row r="22" spans="1:38" s="304" customFormat="1" ht="15" customHeight="1">
      <c r="A22" s="299"/>
      <c r="B22" s="300"/>
      <c r="C22" s="293">
        <v>39494</v>
      </c>
      <c r="D22" s="294" t="s">
        <v>204</v>
      </c>
      <c r="E22" s="295"/>
      <c r="F22" s="296">
        <v>20000</v>
      </c>
      <c r="G22" s="283">
        <f t="shared" si="0"/>
        <v>-167205</v>
      </c>
      <c r="H22" s="301"/>
      <c r="I22" s="302"/>
      <c r="J22" s="277">
        <f t="shared" si="1"/>
        <v>46829</v>
      </c>
      <c r="K22" s="278"/>
      <c r="L22" s="279"/>
      <c r="M22" s="280"/>
      <c r="N22" s="280"/>
      <c r="O22" s="281"/>
      <c r="P22" s="282"/>
      <c r="Q22" s="279"/>
      <c r="R22" s="279">
        <v>20000</v>
      </c>
      <c r="S22" s="281"/>
      <c r="T22" s="248"/>
      <c r="U22" s="248"/>
      <c r="V22" s="248"/>
      <c r="W22" s="248"/>
      <c r="X22" s="248"/>
      <c r="Y22" s="248"/>
      <c r="Z22" s="248"/>
      <c r="AA22" s="248"/>
      <c r="AB22" s="248"/>
      <c r="AC22" s="284"/>
      <c r="AD22" s="248"/>
      <c r="AE22" s="248"/>
      <c r="AF22" s="248"/>
      <c r="AG22" s="248"/>
      <c r="AH22" s="248"/>
      <c r="AI22" s="248"/>
      <c r="AJ22" s="303"/>
      <c r="AK22" s="303"/>
      <c r="AL22" s="303"/>
    </row>
    <row r="23" spans="1:38" s="304" customFormat="1" ht="15" customHeight="1">
      <c r="A23" s="299"/>
      <c r="B23" s="300"/>
      <c r="C23" s="293">
        <v>39506</v>
      </c>
      <c r="D23" s="294" t="s">
        <v>205</v>
      </c>
      <c r="E23" s="295">
        <v>20000</v>
      </c>
      <c r="F23" s="296"/>
      <c r="G23" s="283">
        <f t="shared" si="0"/>
        <v>-147205</v>
      </c>
      <c r="H23" s="297"/>
      <c r="I23" s="296">
        <v>20000</v>
      </c>
      <c r="J23" s="277">
        <f t="shared" si="1"/>
        <v>26829</v>
      </c>
      <c r="K23" s="278"/>
      <c r="L23" s="279"/>
      <c r="M23" s="280"/>
      <c r="N23" s="280"/>
      <c r="O23" s="281"/>
      <c r="P23" s="282"/>
      <c r="Q23" s="279"/>
      <c r="R23" s="279"/>
      <c r="S23" s="281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303"/>
      <c r="AK23" s="303"/>
      <c r="AL23" s="303"/>
    </row>
    <row r="24" spans="1:38" s="304" customFormat="1" ht="15" customHeight="1">
      <c r="A24" s="299"/>
      <c r="B24" s="300"/>
      <c r="C24" s="293">
        <v>39507</v>
      </c>
      <c r="D24" s="294" t="s">
        <v>201</v>
      </c>
      <c r="E24" s="295"/>
      <c r="F24" s="296"/>
      <c r="G24" s="283">
        <f t="shared" si="0"/>
        <v>-147205</v>
      </c>
      <c r="H24" s="297"/>
      <c r="I24" s="296">
        <v>1470</v>
      </c>
      <c r="J24" s="277">
        <f t="shared" si="1"/>
        <v>25359</v>
      </c>
      <c r="K24" s="278"/>
      <c r="L24" s="279"/>
      <c r="M24" s="280"/>
      <c r="N24" s="280"/>
      <c r="O24" s="281"/>
      <c r="P24" s="282"/>
      <c r="Q24" s="279">
        <v>1470</v>
      </c>
      <c r="R24" s="279"/>
      <c r="S24" s="281"/>
      <c r="T24" s="284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303"/>
      <c r="AK24" s="303"/>
      <c r="AL24" s="303"/>
    </row>
    <row r="25" spans="1:38" s="304" customFormat="1" ht="15" customHeight="1">
      <c r="A25" s="299"/>
      <c r="B25" s="300"/>
      <c r="C25" s="293">
        <v>39526</v>
      </c>
      <c r="D25" s="294" t="s">
        <v>200</v>
      </c>
      <c r="E25" s="295"/>
      <c r="F25" s="296">
        <v>450</v>
      </c>
      <c r="G25" s="283">
        <f t="shared" si="0"/>
        <v>-147655</v>
      </c>
      <c r="H25" s="301"/>
      <c r="I25" s="302"/>
      <c r="J25" s="277">
        <f t="shared" si="1"/>
        <v>25359</v>
      </c>
      <c r="K25" s="278"/>
      <c r="L25" s="279"/>
      <c r="M25" s="280"/>
      <c r="N25" s="280"/>
      <c r="O25" s="281"/>
      <c r="P25" s="282">
        <v>450</v>
      </c>
      <c r="Q25" s="279"/>
      <c r="R25" s="279"/>
      <c r="S25" s="281"/>
      <c r="T25" s="248"/>
      <c r="U25" s="284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303"/>
      <c r="AK25" s="303"/>
      <c r="AL25" s="303"/>
    </row>
    <row r="26" spans="1:38" s="304" customFormat="1" ht="15" customHeight="1">
      <c r="A26" s="299"/>
      <c r="B26" s="300"/>
      <c r="C26" s="293">
        <v>39538</v>
      </c>
      <c r="D26" s="294" t="s">
        <v>201</v>
      </c>
      <c r="E26" s="295"/>
      <c r="F26" s="296"/>
      <c r="G26" s="283">
        <f t="shared" si="0"/>
        <v>-147655</v>
      </c>
      <c r="H26" s="297"/>
      <c r="I26" s="296">
        <v>1470</v>
      </c>
      <c r="J26" s="277">
        <f t="shared" si="1"/>
        <v>23889</v>
      </c>
      <c r="K26" s="278"/>
      <c r="L26" s="279"/>
      <c r="M26" s="280"/>
      <c r="N26" s="280"/>
      <c r="O26" s="281"/>
      <c r="P26" s="282"/>
      <c r="Q26" s="279">
        <v>1470</v>
      </c>
      <c r="R26" s="279"/>
      <c r="S26" s="281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303"/>
      <c r="AK26" s="303"/>
      <c r="AL26" s="303"/>
    </row>
    <row r="27" spans="1:38" s="304" customFormat="1" ht="15" customHeight="1">
      <c r="A27" s="299"/>
      <c r="B27" s="300"/>
      <c r="C27" s="293" t="s">
        <v>206</v>
      </c>
      <c r="D27" s="294" t="s">
        <v>172</v>
      </c>
      <c r="E27" s="295">
        <v>24000</v>
      </c>
      <c r="F27" s="296"/>
      <c r="G27" s="283">
        <f t="shared" si="0"/>
        <v>-123655</v>
      </c>
      <c r="H27" s="297"/>
      <c r="I27" s="296"/>
      <c r="J27" s="277">
        <f t="shared" si="1"/>
        <v>23889</v>
      </c>
      <c r="K27" s="278">
        <v>24000</v>
      </c>
      <c r="L27" s="279"/>
      <c r="M27" s="280"/>
      <c r="N27" s="280"/>
      <c r="O27" s="281"/>
      <c r="P27" s="282"/>
      <c r="Q27" s="279"/>
      <c r="R27" s="279"/>
      <c r="S27" s="281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84"/>
      <c r="AF27" s="248"/>
      <c r="AG27" s="248"/>
      <c r="AH27" s="248"/>
      <c r="AI27" s="248"/>
      <c r="AJ27" s="303"/>
      <c r="AK27" s="303"/>
      <c r="AL27" s="303"/>
    </row>
    <row r="28" spans="1:38" s="304" customFormat="1" ht="15" customHeight="1">
      <c r="A28" s="299"/>
      <c r="B28" s="300"/>
      <c r="C28" s="293" t="s">
        <v>206</v>
      </c>
      <c r="D28" s="294" t="s">
        <v>203</v>
      </c>
      <c r="E28" s="295">
        <v>32000</v>
      </c>
      <c r="F28" s="296"/>
      <c r="G28" s="283">
        <f t="shared" si="0"/>
        <v>-91655</v>
      </c>
      <c r="H28" s="297"/>
      <c r="I28" s="296"/>
      <c r="J28" s="277">
        <f t="shared" si="1"/>
        <v>23889</v>
      </c>
      <c r="K28" s="278"/>
      <c r="L28" s="279">
        <v>32000</v>
      </c>
      <c r="M28" s="280"/>
      <c r="N28" s="280"/>
      <c r="O28" s="281"/>
      <c r="P28" s="282"/>
      <c r="Q28" s="279"/>
      <c r="R28" s="279"/>
      <c r="S28" s="281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303"/>
      <c r="AK28" s="303"/>
      <c r="AL28" s="303"/>
    </row>
    <row r="29" spans="1:38" s="304" customFormat="1" ht="15" customHeight="1">
      <c r="A29" s="299"/>
      <c r="B29" s="300"/>
      <c r="C29" s="293">
        <v>39568</v>
      </c>
      <c r="D29" s="294" t="s">
        <v>201</v>
      </c>
      <c r="E29" s="295"/>
      <c r="F29" s="296"/>
      <c r="G29" s="283">
        <f t="shared" si="0"/>
        <v>-91655</v>
      </c>
      <c r="H29" s="297"/>
      <c r="I29" s="296">
        <v>1470</v>
      </c>
      <c r="J29" s="277">
        <f t="shared" si="1"/>
        <v>22419</v>
      </c>
      <c r="K29" s="278"/>
      <c r="L29" s="279"/>
      <c r="M29" s="280"/>
      <c r="N29" s="280"/>
      <c r="O29" s="281"/>
      <c r="P29" s="282"/>
      <c r="Q29" s="279">
        <v>1470</v>
      </c>
      <c r="R29" s="279"/>
      <c r="S29" s="281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303"/>
      <c r="AK29" s="303"/>
      <c r="AL29" s="303"/>
    </row>
    <row r="30" spans="1:35" ht="15" customHeight="1">
      <c r="A30" s="291"/>
      <c r="B30" s="292"/>
      <c r="C30" s="293">
        <v>39577</v>
      </c>
      <c r="D30" s="294" t="s">
        <v>207</v>
      </c>
      <c r="E30" s="234"/>
      <c r="F30" s="296">
        <v>100000</v>
      </c>
      <c r="G30" s="283">
        <f t="shared" si="0"/>
        <v>-191655</v>
      </c>
      <c r="H30" s="297"/>
      <c r="I30" s="296"/>
      <c r="J30" s="277">
        <f t="shared" si="1"/>
        <v>22419</v>
      </c>
      <c r="K30" s="278"/>
      <c r="L30" s="279"/>
      <c r="M30" s="280"/>
      <c r="N30" s="280"/>
      <c r="O30" s="281"/>
      <c r="P30" s="282"/>
      <c r="Q30" s="279"/>
      <c r="R30" s="279">
        <v>100000</v>
      </c>
      <c r="S30" s="281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</row>
    <row r="31" spans="1:35" ht="15" customHeight="1">
      <c r="A31" s="291"/>
      <c r="B31" s="292"/>
      <c r="C31" s="293" t="s">
        <v>208</v>
      </c>
      <c r="D31" s="294" t="s">
        <v>172</v>
      </c>
      <c r="E31" s="234">
        <v>13500</v>
      </c>
      <c r="F31" s="296"/>
      <c r="G31" s="283">
        <f t="shared" si="0"/>
        <v>-178155</v>
      </c>
      <c r="H31" s="297"/>
      <c r="I31" s="296"/>
      <c r="J31" s="277">
        <f t="shared" si="1"/>
        <v>22419</v>
      </c>
      <c r="K31" s="278">
        <v>13500</v>
      </c>
      <c r="L31" s="279"/>
      <c r="M31" s="280"/>
      <c r="N31" s="280"/>
      <c r="O31" s="281"/>
      <c r="P31" s="282"/>
      <c r="Q31" s="279"/>
      <c r="R31" s="279"/>
      <c r="S31" s="281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</row>
    <row r="32" spans="1:35" ht="15" customHeight="1">
      <c r="A32" s="291"/>
      <c r="B32" s="292"/>
      <c r="C32" s="293" t="s">
        <v>208</v>
      </c>
      <c r="D32" s="294" t="s">
        <v>203</v>
      </c>
      <c r="E32" s="234">
        <v>31200</v>
      </c>
      <c r="F32" s="296"/>
      <c r="G32" s="283">
        <f t="shared" si="0"/>
        <v>-146955</v>
      </c>
      <c r="H32" s="297"/>
      <c r="I32" s="296"/>
      <c r="J32" s="277">
        <f t="shared" si="1"/>
        <v>22419</v>
      </c>
      <c r="K32" s="278"/>
      <c r="L32" s="279">
        <v>31200</v>
      </c>
      <c r="M32" s="280"/>
      <c r="N32" s="280"/>
      <c r="O32" s="281"/>
      <c r="P32" s="282"/>
      <c r="Q32" s="279"/>
      <c r="R32" s="279"/>
      <c r="S32" s="281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</row>
    <row r="33" spans="1:35" ht="15" customHeight="1">
      <c r="A33" s="291"/>
      <c r="B33" s="292"/>
      <c r="C33" s="293">
        <v>39595</v>
      </c>
      <c r="D33" s="294" t="s">
        <v>197</v>
      </c>
      <c r="E33" s="234"/>
      <c r="F33" s="296">
        <v>16400</v>
      </c>
      <c r="G33" s="283">
        <f t="shared" si="0"/>
        <v>-163355</v>
      </c>
      <c r="H33" s="297"/>
      <c r="I33" s="296"/>
      <c r="J33" s="277">
        <f t="shared" si="1"/>
        <v>22419</v>
      </c>
      <c r="K33" s="278"/>
      <c r="L33" s="279"/>
      <c r="M33" s="280"/>
      <c r="N33" s="280"/>
      <c r="O33" s="281"/>
      <c r="P33" s="282"/>
      <c r="Q33" s="279"/>
      <c r="R33" s="279">
        <v>16400</v>
      </c>
      <c r="S33" s="281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</row>
    <row r="34" spans="1:35" ht="15" customHeight="1">
      <c r="A34" s="291"/>
      <c r="B34" s="292"/>
      <c r="C34" s="293">
        <v>39599</v>
      </c>
      <c r="D34" s="294" t="s">
        <v>200</v>
      </c>
      <c r="E34" s="234"/>
      <c r="F34" s="296">
        <v>260</v>
      </c>
      <c r="G34" s="283">
        <f t="shared" si="0"/>
        <v>-163615</v>
      </c>
      <c r="H34" s="297"/>
      <c r="I34" s="296"/>
      <c r="J34" s="277">
        <f t="shared" si="1"/>
        <v>22419</v>
      </c>
      <c r="K34" s="278"/>
      <c r="L34" s="279"/>
      <c r="M34" s="280"/>
      <c r="N34" s="280"/>
      <c r="O34" s="281"/>
      <c r="P34" s="282">
        <v>260</v>
      </c>
      <c r="Q34" s="279"/>
      <c r="R34" s="279"/>
      <c r="S34" s="281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</row>
    <row r="35" spans="1:35" ht="15" customHeight="1">
      <c r="A35" s="270"/>
      <c r="B35" s="271"/>
      <c r="C35" s="272">
        <v>39599</v>
      </c>
      <c r="D35" s="273" t="s">
        <v>201</v>
      </c>
      <c r="E35" s="234"/>
      <c r="F35" s="296"/>
      <c r="G35" s="283">
        <f t="shared" si="0"/>
        <v>-163615</v>
      </c>
      <c r="H35" s="276"/>
      <c r="I35" s="275">
        <v>1470</v>
      </c>
      <c r="J35" s="277">
        <f t="shared" si="1"/>
        <v>20949</v>
      </c>
      <c r="K35" s="278"/>
      <c r="L35" s="279"/>
      <c r="M35" s="280"/>
      <c r="N35" s="280"/>
      <c r="O35" s="281"/>
      <c r="P35" s="282"/>
      <c r="Q35" s="279">
        <v>1470</v>
      </c>
      <c r="R35" s="279"/>
      <c r="S35" s="281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</row>
    <row r="36" spans="1:35" ht="15" customHeight="1">
      <c r="A36" s="270"/>
      <c r="B36" s="271"/>
      <c r="C36" s="272">
        <v>39601</v>
      </c>
      <c r="D36" s="273" t="s">
        <v>172</v>
      </c>
      <c r="E36" s="234"/>
      <c r="F36" s="296">
        <v>12000</v>
      </c>
      <c r="G36" s="283">
        <f t="shared" si="0"/>
        <v>-175615</v>
      </c>
      <c r="H36" s="276"/>
      <c r="I36" s="275"/>
      <c r="J36" s="277">
        <f t="shared" si="1"/>
        <v>20949</v>
      </c>
      <c r="K36" s="278"/>
      <c r="L36" s="279"/>
      <c r="M36" s="280"/>
      <c r="N36" s="280"/>
      <c r="O36" s="281"/>
      <c r="P36" s="282"/>
      <c r="Q36" s="279"/>
      <c r="R36" s="279">
        <v>12000</v>
      </c>
      <c r="S36" s="281"/>
      <c r="T36" s="248"/>
      <c r="U36" s="248"/>
      <c r="V36" s="248"/>
      <c r="W36" s="248"/>
      <c r="X36" s="248"/>
      <c r="Y36" s="248"/>
      <c r="Z36" s="248"/>
      <c r="AA36" s="248"/>
      <c r="AB36" s="284"/>
      <c r="AC36" s="248"/>
      <c r="AD36" s="248"/>
      <c r="AE36" s="248"/>
      <c r="AF36" s="248"/>
      <c r="AG36" s="248"/>
      <c r="AH36" s="248"/>
      <c r="AI36" s="248"/>
    </row>
    <row r="37" spans="1:35" ht="15" customHeight="1">
      <c r="A37" s="270"/>
      <c r="B37" s="271"/>
      <c r="C37" s="272">
        <v>39605</v>
      </c>
      <c r="D37" s="273" t="s">
        <v>200</v>
      </c>
      <c r="E37" s="234"/>
      <c r="F37" s="296">
        <v>4290</v>
      </c>
      <c r="G37" s="283">
        <f t="shared" si="0"/>
        <v>-179905</v>
      </c>
      <c r="H37" s="276"/>
      <c r="I37" s="275"/>
      <c r="J37" s="277">
        <f t="shared" si="1"/>
        <v>20949</v>
      </c>
      <c r="K37" s="278"/>
      <c r="L37" s="279"/>
      <c r="M37" s="280"/>
      <c r="N37" s="280"/>
      <c r="O37" s="281"/>
      <c r="P37" s="282">
        <v>4290</v>
      </c>
      <c r="Q37" s="279"/>
      <c r="R37" s="279"/>
      <c r="S37" s="281"/>
      <c r="T37" s="248"/>
      <c r="U37" s="248"/>
      <c r="V37" s="248"/>
      <c r="W37" s="248"/>
      <c r="X37" s="284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</row>
    <row r="38" spans="1:35" ht="15" customHeight="1">
      <c r="A38" s="270"/>
      <c r="B38" s="271"/>
      <c r="C38" s="272">
        <v>39629</v>
      </c>
      <c r="D38" s="273" t="s">
        <v>201</v>
      </c>
      <c r="E38" s="234"/>
      <c r="F38" s="296"/>
      <c r="G38" s="283">
        <f aca="true" t="shared" si="2" ref="G38:G69">G37+E38-F38</f>
        <v>-179905</v>
      </c>
      <c r="H38" s="276"/>
      <c r="I38" s="275">
        <v>1470</v>
      </c>
      <c r="J38" s="277">
        <f t="shared" si="1"/>
        <v>19479</v>
      </c>
      <c r="K38" s="278"/>
      <c r="L38" s="279"/>
      <c r="M38" s="280"/>
      <c r="N38" s="280"/>
      <c r="O38" s="281"/>
      <c r="P38" s="282"/>
      <c r="Q38" s="279">
        <v>1470</v>
      </c>
      <c r="R38" s="279"/>
      <c r="S38" s="281"/>
      <c r="T38" s="248"/>
      <c r="U38" s="248"/>
      <c r="V38" s="248"/>
      <c r="W38" s="248"/>
      <c r="X38" s="248"/>
      <c r="Y38" s="248"/>
      <c r="Z38" s="284"/>
      <c r="AA38" s="248"/>
      <c r="AB38" s="248"/>
      <c r="AC38" s="248"/>
      <c r="AD38" s="248"/>
      <c r="AE38" s="248"/>
      <c r="AF38" s="248"/>
      <c r="AG38" s="248"/>
      <c r="AH38" s="248"/>
      <c r="AI38" s="248"/>
    </row>
    <row r="39" spans="1:35" ht="15" customHeight="1">
      <c r="A39" s="270"/>
      <c r="B39" s="271"/>
      <c r="C39" s="272">
        <v>39639</v>
      </c>
      <c r="D39" s="273" t="s">
        <v>195</v>
      </c>
      <c r="E39" s="234"/>
      <c r="F39" s="296">
        <v>2400</v>
      </c>
      <c r="G39" s="283">
        <f t="shared" si="2"/>
        <v>-182305</v>
      </c>
      <c r="H39" s="276"/>
      <c r="I39" s="275"/>
      <c r="J39" s="277">
        <f aca="true" t="shared" si="3" ref="J39:J70">J38+H39-I39</f>
        <v>19479</v>
      </c>
      <c r="K39" s="278"/>
      <c r="L39" s="279"/>
      <c r="M39" s="280"/>
      <c r="N39" s="280"/>
      <c r="O39" s="281"/>
      <c r="P39" s="282"/>
      <c r="Q39" s="279"/>
      <c r="R39" s="279">
        <v>2400</v>
      </c>
      <c r="S39" s="281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84"/>
      <c r="AE39" s="248"/>
      <c r="AF39" s="248"/>
      <c r="AG39" s="248"/>
      <c r="AH39" s="248"/>
      <c r="AI39" s="248"/>
    </row>
    <row r="40" spans="1:35" ht="15" customHeight="1">
      <c r="A40" s="270"/>
      <c r="B40" s="271"/>
      <c r="C40" s="272">
        <v>39640</v>
      </c>
      <c r="D40" s="273" t="s">
        <v>209</v>
      </c>
      <c r="E40" s="234"/>
      <c r="F40" s="296"/>
      <c r="G40" s="283">
        <f t="shared" si="2"/>
        <v>-182305</v>
      </c>
      <c r="H40" s="276">
        <v>100000</v>
      </c>
      <c r="I40" s="275"/>
      <c r="J40" s="277">
        <f t="shared" si="3"/>
        <v>119479</v>
      </c>
      <c r="K40" s="278"/>
      <c r="L40" s="279"/>
      <c r="M40" s="280">
        <v>100000</v>
      </c>
      <c r="N40" s="280"/>
      <c r="O40" s="281"/>
      <c r="P40" s="282"/>
      <c r="Q40" s="279"/>
      <c r="R40" s="279"/>
      <c r="S40" s="281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84"/>
      <c r="AF40" s="248"/>
      <c r="AG40" s="248"/>
      <c r="AH40" s="248"/>
      <c r="AI40" s="248"/>
    </row>
    <row r="41" spans="1:35" ht="15" customHeight="1">
      <c r="A41" s="270"/>
      <c r="B41" s="271"/>
      <c r="C41" s="272">
        <v>39660</v>
      </c>
      <c r="D41" s="273" t="s">
        <v>201</v>
      </c>
      <c r="E41" s="234"/>
      <c r="F41" s="296"/>
      <c r="G41" s="283">
        <f t="shared" si="2"/>
        <v>-182305</v>
      </c>
      <c r="H41" s="276"/>
      <c r="I41" s="275">
        <v>1470</v>
      </c>
      <c r="J41" s="277">
        <f t="shared" si="3"/>
        <v>118009</v>
      </c>
      <c r="K41" s="278"/>
      <c r="L41" s="279"/>
      <c r="M41" s="280"/>
      <c r="N41" s="280"/>
      <c r="O41" s="281"/>
      <c r="P41" s="282"/>
      <c r="Q41" s="279">
        <v>1470</v>
      </c>
      <c r="R41" s="279"/>
      <c r="S41" s="281"/>
      <c r="T41" s="248"/>
      <c r="U41" s="248"/>
      <c r="V41" s="248"/>
      <c r="W41" s="248"/>
      <c r="X41" s="248"/>
      <c r="Y41" s="248"/>
      <c r="Z41" s="248"/>
      <c r="AA41" s="248"/>
      <c r="AB41" s="248"/>
      <c r="AC41" s="284"/>
      <c r="AD41" s="248"/>
      <c r="AE41" s="248"/>
      <c r="AF41" s="248"/>
      <c r="AG41" s="248"/>
      <c r="AH41" s="248"/>
      <c r="AI41" s="248"/>
    </row>
    <row r="42" spans="1:35" ht="15" customHeight="1">
      <c r="A42" s="270"/>
      <c r="B42" s="271"/>
      <c r="C42" s="272">
        <v>39668</v>
      </c>
      <c r="D42" s="273" t="s">
        <v>210</v>
      </c>
      <c r="E42" s="234"/>
      <c r="F42" s="296"/>
      <c r="G42" s="283">
        <f t="shared" si="2"/>
        <v>-182305</v>
      </c>
      <c r="H42" s="276">
        <v>100000</v>
      </c>
      <c r="I42" s="275"/>
      <c r="J42" s="277">
        <f t="shared" si="3"/>
        <v>218009</v>
      </c>
      <c r="K42" s="278"/>
      <c r="L42" s="279"/>
      <c r="M42" s="280"/>
      <c r="N42" s="280">
        <v>100000</v>
      </c>
      <c r="O42" s="281"/>
      <c r="P42" s="282"/>
      <c r="Q42" s="279"/>
      <c r="R42" s="279"/>
      <c r="S42" s="281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</row>
    <row r="43" spans="1:35" ht="15" customHeight="1">
      <c r="A43" s="270"/>
      <c r="B43" s="271"/>
      <c r="C43" s="272">
        <v>39672</v>
      </c>
      <c r="D43" s="273" t="s">
        <v>195</v>
      </c>
      <c r="E43" s="234"/>
      <c r="F43" s="296">
        <v>2400</v>
      </c>
      <c r="G43" s="283">
        <f t="shared" si="2"/>
        <v>-184705</v>
      </c>
      <c r="H43" s="276"/>
      <c r="I43" s="275"/>
      <c r="J43" s="277">
        <f t="shared" si="3"/>
        <v>218009</v>
      </c>
      <c r="K43" s="278"/>
      <c r="L43" s="279"/>
      <c r="M43" s="280"/>
      <c r="N43" s="280"/>
      <c r="O43" s="281"/>
      <c r="P43" s="282"/>
      <c r="Q43" s="279"/>
      <c r="R43" s="279">
        <v>2400</v>
      </c>
      <c r="S43" s="281"/>
      <c r="T43" s="284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</row>
    <row r="44" spans="1:35" ht="15" customHeight="1">
      <c r="A44" s="270"/>
      <c r="B44" s="271"/>
      <c r="C44" s="272">
        <v>39675</v>
      </c>
      <c r="D44" s="273" t="s">
        <v>200</v>
      </c>
      <c r="E44" s="234"/>
      <c r="F44" s="296">
        <v>5041</v>
      </c>
      <c r="G44" s="283">
        <f t="shared" si="2"/>
        <v>-189746</v>
      </c>
      <c r="H44" s="276"/>
      <c r="I44" s="275"/>
      <c r="J44" s="277">
        <f t="shared" si="3"/>
        <v>218009</v>
      </c>
      <c r="K44" s="278"/>
      <c r="L44" s="279"/>
      <c r="M44" s="280"/>
      <c r="N44" s="280"/>
      <c r="O44" s="281"/>
      <c r="P44" s="282">
        <v>5041</v>
      </c>
      <c r="Q44" s="279"/>
      <c r="R44" s="279"/>
      <c r="S44" s="281"/>
      <c r="T44" s="248"/>
      <c r="U44" s="284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</row>
    <row r="45" spans="1:35" ht="15" customHeight="1">
      <c r="A45" s="270" t="s">
        <v>211</v>
      </c>
      <c r="B45" s="271"/>
      <c r="C45" s="272">
        <v>39680</v>
      </c>
      <c r="D45" s="273" t="s">
        <v>197</v>
      </c>
      <c r="E45" s="234"/>
      <c r="F45" s="296">
        <v>13500</v>
      </c>
      <c r="G45" s="283">
        <f t="shared" si="2"/>
        <v>-203246</v>
      </c>
      <c r="H45" s="276"/>
      <c r="I45" s="275"/>
      <c r="J45" s="277">
        <f t="shared" si="3"/>
        <v>218009</v>
      </c>
      <c r="K45" s="278"/>
      <c r="L45" s="279"/>
      <c r="M45" s="280"/>
      <c r="N45" s="280"/>
      <c r="O45" s="281"/>
      <c r="P45" s="282"/>
      <c r="Q45" s="279"/>
      <c r="R45" s="279">
        <v>13500</v>
      </c>
      <c r="S45" s="281"/>
      <c r="T45" s="248"/>
      <c r="U45" s="248"/>
      <c r="V45" s="284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</row>
    <row r="46" spans="1:35" ht="15" customHeight="1">
      <c r="A46" s="270"/>
      <c r="B46" s="271"/>
      <c r="C46" s="272">
        <v>39691</v>
      </c>
      <c r="D46" s="273" t="s">
        <v>201</v>
      </c>
      <c r="E46" s="234"/>
      <c r="F46" s="296"/>
      <c r="G46" s="283">
        <f t="shared" si="2"/>
        <v>-203246</v>
      </c>
      <c r="H46" s="276"/>
      <c r="I46" s="275">
        <v>1470</v>
      </c>
      <c r="J46" s="277">
        <f t="shared" si="3"/>
        <v>216539</v>
      </c>
      <c r="K46" s="278"/>
      <c r="L46" s="279"/>
      <c r="M46" s="280"/>
      <c r="N46" s="280"/>
      <c r="O46" s="281"/>
      <c r="P46" s="282"/>
      <c r="Q46" s="279">
        <v>1470</v>
      </c>
      <c r="R46" s="279"/>
      <c r="S46" s="281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</row>
    <row r="47" spans="1:35" ht="15" customHeight="1">
      <c r="A47" s="270"/>
      <c r="B47" s="271"/>
      <c r="C47" s="272">
        <v>39696</v>
      </c>
      <c r="D47" s="273" t="s">
        <v>204</v>
      </c>
      <c r="E47" s="234"/>
      <c r="F47" s="296"/>
      <c r="G47" s="283">
        <f t="shared" si="2"/>
        <v>-203246</v>
      </c>
      <c r="H47" s="276"/>
      <c r="I47" s="275">
        <v>60000</v>
      </c>
      <c r="J47" s="277">
        <f t="shared" si="3"/>
        <v>156539</v>
      </c>
      <c r="K47" s="278"/>
      <c r="L47" s="279"/>
      <c r="M47" s="280"/>
      <c r="N47" s="280"/>
      <c r="O47" s="281"/>
      <c r="P47" s="282"/>
      <c r="Q47" s="279"/>
      <c r="R47" s="279">
        <v>60000</v>
      </c>
      <c r="S47" s="281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</row>
    <row r="48" spans="1:35" ht="15" customHeight="1">
      <c r="A48" s="291" t="s">
        <v>211</v>
      </c>
      <c r="B48" s="271"/>
      <c r="C48" s="272">
        <v>39696</v>
      </c>
      <c r="D48" s="273" t="s">
        <v>197</v>
      </c>
      <c r="E48" s="234"/>
      <c r="F48" s="296"/>
      <c r="G48" s="283">
        <f t="shared" si="2"/>
        <v>-203246</v>
      </c>
      <c r="H48" s="276"/>
      <c r="I48" s="275">
        <v>18000</v>
      </c>
      <c r="J48" s="277">
        <f t="shared" si="3"/>
        <v>138539</v>
      </c>
      <c r="K48" s="278"/>
      <c r="L48" s="279"/>
      <c r="M48" s="280"/>
      <c r="N48" s="280"/>
      <c r="O48" s="281"/>
      <c r="P48" s="282"/>
      <c r="Q48" s="279"/>
      <c r="R48" s="279">
        <v>18000</v>
      </c>
      <c r="S48" s="281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</row>
    <row r="49" spans="1:35" ht="15" customHeight="1">
      <c r="A49" s="291" t="s">
        <v>211</v>
      </c>
      <c r="B49" s="292"/>
      <c r="C49" s="272">
        <v>39696</v>
      </c>
      <c r="D49" s="294" t="s">
        <v>204</v>
      </c>
      <c r="E49" s="234"/>
      <c r="F49" s="296"/>
      <c r="G49" s="283">
        <f t="shared" si="2"/>
        <v>-203246</v>
      </c>
      <c r="H49" s="297"/>
      <c r="I49" s="296">
        <v>40000</v>
      </c>
      <c r="J49" s="277">
        <f t="shared" si="3"/>
        <v>98539</v>
      </c>
      <c r="K49" s="239"/>
      <c r="L49" s="240"/>
      <c r="M49" s="242"/>
      <c r="N49" s="242"/>
      <c r="O49" s="243"/>
      <c r="P49" s="244"/>
      <c r="Q49" s="242"/>
      <c r="R49" s="305">
        <v>40000</v>
      </c>
      <c r="S49" s="243"/>
      <c r="T49" s="246"/>
      <c r="U49" s="246"/>
      <c r="V49" s="246"/>
      <c r="W49" s="246"/>
      <c r="X49" s="248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</row>
    <row r="50" spans="1:35" ht="15" customHeight="1">
      <c r="A50" s="291" t="s">
        <v>211</v>
      </c>
      <c r="B50" s="292"/>
      <c r="C50" s="272">
        <v>39696</v>
      </c>
      <c r="D50" s="294" t="s">
        <v>197</v>
      </c>
      <c r="E50" s="234"/>
      <c r="F50" s="296"/>
      <c r="G50" s="283">
        <f t="shared" si="2"/>
        <v>-203246</v>
      </c>
      <c r="H50" s="297"/>
      <c r="I50" s="296">
        <v>20000</v>
      </c>
      <c r="J50" s="277">
        <f t="shared" si="3"/>
        <v>78539</v>
      </c>
      <c r="K50" s="244"/>
      <c r="L50" s="242"/>
      <c r="M50" s="242"/>
      <c r="N50" s="306"/>
      <c r="O50" s="307"/>
      <c r="P50" s="308"/>
      <c r="Q50" s="309"/>
      <c r="R50" s="310">
        <v>20000</v>
      </c>
      <c r="S50" s="311"/>
      <c r="T50" s="247"/>
      <c r="U50" s="247"/>
      <c r="V50" s="247"/>
      <c r="W50" s="246"/>
      <c r="X50" s="246"/>
      <c r="Y50" s="248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</row>
    <row r="51" spans="1:35" ht="15" customHeight="1">
      <c r="A51" s="291"/>
      <c r="B51" s="292"/>
      <c r="C51" s="272" t="s">
        <v>212</v>
      </c>
      <c r="D51" s="294" t="s">
        <v>172</v>
      </c>
      <c r="E51" s="234">
        <v>25500</v>
      </c>
      <c r="F51" s="296"/>
      <c r="G51" s="283">
        <f t="shared" si="2"/>
        <v>-177746</v>
      </c>
      <c r="H51" s="297"/>
      <c r="I51" s="296"/>
      <c r="J51" s="277">
        <f t="shared" si="3"/>
        <v>78539</v>
      </c>
      <c r="K51" s="278">
        <v>25500</v>
      </c>
      <c r="L51" s="279"/>
      <c r="M51" s="280"/>
      <c r="N51" s="280"/>
      <c r="O51" s="281"/>
      <c r="P51" s="282"/>
      <c r="Q51" s="279"/>
      <c r="R51" s="279"/>
      <c r="S51" s="281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</row>
    <row r="52" spans="1:35" ht="15" customHeight="1">
      <c r="A52" s="291"/>
      <c r="B52" s="292"/>
      <c r="C52" s="272" t="s">
        <v>212</v>
      </c>
      <c r="D52" s="294" t="s">
        <v>203</v>
      </c>
      <c r="E52" s="234">
        <v>20000</v>
      </c>
      <c r="F52" s="296"/>
      <c r="G52" s="283">
        <f t="shared" si="2"/>
        <v>-157746</v>
      </c>
      <c r="H52" s="297"/>
      <c r="I52" s="296"/>
      <c r="J52" s="277">
        <f t="shared" si="3"/>
        <v>78539</v>
      </c>
      <c r="K52" s="278"/>
      <c r="L52" s="279">
        <v>20000</v>
      </c>
      <c r="M52" s="280"/>
      <c r="N52" s="280"/>
      <c r="O52" s="281"/>
      <c r="P52" s="282"/>
      <c r="Q52" s="279"/>
      <c r="R52" s="279"/>
      <c r="S52" s="281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</row>
    <row r="53" spans="1:35" ht="15" customHeight="1">
      <c r="A53" s="299"/>
      <c r="B53" s="300"/>
      <c r="C53" s="293">
        <v>39702</v>
      </c>
      <c r="D53" s="294" t="s">
        <v>195</v>
      </c>
      <c r="E53" s="234"/>
      <c r="F53" s="296">
        <v>4800</v>
      </c>
      <c r="G53" s="283">
        <f t="shared" si="2"/>
        <v>-162546</v>
      </c>
      <c r="H53" s="301"/>
      <c r="I53" s="302"/>
      <c r="J53" s="277">
        <f t="shared" si="3"/>
        <v>78539</v>
      </c>
      <c r="K53" s="278"/>
      <c r="L53" s="279"/>
      <c r="M53" s="280"/>
      <c r="N53" s="280"/>
      <c r="O53" s="281"/>
      <c r="P53" s="282"/>
      <c r="Q53" s="279"/>
      <c r="R53" s="279">
        <v>4800</v>
      </c>
      <c r="S53" s="281"/>
      <c r="T53" s="248"/>
      <c r="U53" s="248"/>
      <c r="V53" s="248"/>
      <c r="W53" s="248"/>
      <c r="X53" s="248"/>
      <c r="Y53" s="248"/>
      <c r="Z53" s="248"/>
      <c r="AA53" s="248"/>
      <c r="AB53" s="284"/>
      <c r="AC53" s="248"/>
      <c r="AD53" s="248"/>
      <c r="AE53" s="248"/>
      <c r="AF53" s="248"/>
      <c r="AG53" s="248"/>
      <c r="AH53" s="248"/>
      <c r="AI53" s="248"/>
    </row>
    <row r="54" spans="1:35" ht="15" customHeight="1">
      <c r="A54" s="299" t="s">
        <v>211</v>
      </c>
      <c r="B54" s="300"/>
      <c r="C54" s="293">
        <v>39711</v>
      </c>
      <c r="D54" s="294" t="s">
        <v>197</v>
      </c>
      <c r="E54" s="234"/>
      <c r="F54" s="296">
        <v>9000</v>
      </c>
      <c r="G54" s="283">
        <f t="shared" si="2"/>
        <v>-171546</v>
      </c>
      <c r="H54" s="301"/>
      <c r="I54" s="302"/>
      <c r="J54" s="277">
        <f t="shared" si="3"/>
        <v>78539</v>
      </c>
      <c r="K54" s="278"/>
      <c r="L54" s="279"/>
      <c r="M54" s="280"/>
      <c r="N54" s="280"/>
      <c r="O54" s="281"/>
      <c r="P54" s="282"/>
      <c r="Q54" s="279"/>
      <c r="R54" s="279">
        <v>9000</v>
      </c>
      <c r="S54" s="281"/>
      <c r="T54" s="248"/>
      <c r="U54" s="248"/>
      <c r="V54" s="248"/>
      <c r="W54" s="248"/>
      <c r="X54" s="284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</row>
    <row r="55" spans="1:35" ht="15" customHeight="1">
      <c r="A55" s="291"/>
      <c r="B55" s="292"/>
      <c r="C55" s="293">
        <v>39711</v>
      </c>
      <c r="D55" s="294" t="s">
        <v>213</v>
      </c>
      <c r="E55" s="234"/>
      <c r="F55" s="296">
        <v>4150</v>
      </c>
      <c r="G55" s="283">
        <f t="shared" si="2"/>
        <v>-175696</v>
      </c>
      <c r="H55" s="297"/>
      <c r="I55" s="296"/>
      <c r="J55" s="277">
        <f t="shared" si="3"/>
        <v>78539</v>
      </c>
      <c r="K55" s="278"/>
      <c r="L55" s="279"/>
      <c r="M55" s="280"/>
      <c r="N55" s="280"/>
      <c r="O55" s="281"/>
      <c r="P55" s="282"/>
      <c r="Q55" s="279"/>
      <c r="R55" s="279"/>
      <c r="S55" s="281">
        <v>4150</v>
      </c>
      <c r="T55" s="248"/>
      <c r="U55" s="248"/>
      <c r="V55" s="248"/>
      <c r="W55" s="248"/>
      <c r="X55" s="248"/>
      <c r="Y55" s="248"/>
      <c r="Z55" s="284"/>
      <c r="AA55" s="248"/>
      <c r="AB55" s="248"/>
      <c r="AC55" s="248"/>
      <c r="AD55" s="248"/>
      <c r="AE55" s="248"/>
      <c r="AF55" s="248"/>
      <c r="AG55" s="248"/>
      <c r="AH55" s="248"/>
      <c r="AI55" s="248"/>
    </row>
    <row r="56" spans="1:35" ht="15" customHeight="1">
      <c r="A56" s="291"/>
      <c r="B56" s="292"/>
      <c r="C56" s="293">
        <v>39721</v>
      </c>
      <c r="D56" s="294" t="s">
        <v>201</v>
      </c>
      <c r="E56" s="234"/>
      <c r="F56" s="296"/>
      <c r="G56" s="283">
        <f t="shared" si="2"/>
        <v>-175696</v>
      </c>
      <c r="H56" s="297"/>
      <c r="I56" s="296">
        <v>1722</v>
      </c>
      <c r="J56" s="277">
        <f t="shared" si="3"/>
        <v>76817</v>
      </c>
      <c r="K56" s="278"/>
      <c r="L56" s="279"/>
      <c r="M56" s="280"/>
      <c r="N56" s="280"/>
      <c r="O56" s="281"/>
      <c r="P56" s="282"/>
      <c r="Q56" s="279">
        <v>1722</v>
      </c>
      <c r="R56" s="279"/>
      <c r="S56" s="281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84"/>
      <c r="AE56" s="248"/>
      <c r="AF56" s="248"/>
      <c r="AG56" s="248"/>
      <c r="AH56" s="248"/>
      <c r="AI56" s="248"/>
    </row>
    <row r="57" spans="1:35" ht="15" customHeight="1">
      <c r="A57" s="291"/>
      <c r="B57" s="292"/>
      <c r="C57" s="293" t="s">
        <v>214</v>
      </c>
      <c r="D57" s="294" t="s">
        <v>172</v>
      </c>
      <c r="E57" s="234">
        <v>33000</v>
      </c>
      <c r="F57" s="296"/>
      <c r="G57" s="283">
        <f t="shared" si="2"/>
        <v>-142696</v>
      </c>
      <c r="H57" s="297"/>
      <c r="I57" s="296"/>
      <c r="J57" s="277">
        <f t="shared" si="3"/>
        <v>76817</v>
      </c>
      <c r="K57" s="278">
        <v>33000</v>
      </c>
      <c r="L57" s="279"/>
      <c r="M57" s="280"/>
      <c r="N57" s="280"/>
      <c r="O57" s="281"/>
      <c r="P57" s="282"/>
      <c r="Q57" s="279"/>
      <c r="R57" s="279"/>
      <c r="S57" s="281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84"/>
      <c r="AF57" s="248"/>
      <c r="AG57" s="248"/>
      <c r="AH57" s="248"/>
      <c r="AI57" s="248"/>
    </row>
    <row r="58" spans="1:35" ht="15" customHeight="1">
      <c r="A58" s="291"/>
      <c r="B58" s="292"/>
      <c r="C58" s="293" t="s">
        <v>214</v>
      </c>
      <c r="D58" s="294" t="s">
        <v>203</v>
      </c>
      <c r="E58" s="234">
        <v>23450</v>
      </c>
      <c r="F58" s="296"/>
      <c r="G58" s="283">
        <f t="shared" si="2"/>
        <v>-119246</v>
      </c>
      <c r="H58" s="297"/>
      <c r="I58" s="296"/>
      <c r="J58" s="277">
        <f t="shared" si="3"/>
        <v>76817</v>
      </c>
      <c r="K58" s="278"/>
      <c r="L58" s="279">
        <v>23450</v>
      </c>
      <c r="M58" s="280"/>
      <c r="N58" s="280"/>
      <c r="O58" s="281"/>
      <c r="P58" s="282"/>
      <c r="Q58" s="279"/>
      <c r="R58" s="279"/>
      <c r="S58" s="281"/>
      <c r="T58" s="248"/>
      <c r="U58" s="248"/>
      <c r="V58" s="248"/>
      <c r="W58" s="248"/>
      <c r="X58" s="248"/>
      <c r="Y58" s="248"/>
      <c r="Z58" s="248"/>
      <c r="AA58" s="248"/>
      <c r="AB58" s="248"/>
      <c r="AC58" s="284"/>
      <c r="AD58" s="248"/>
      <c r="AE58" s="248"/>
      <c r="AF58" s="248"/>
      <c r="AG58" s="248"/>
      <c r="AH58" s="248"/>
      <c r="AI58" s="248"/>
    </row>
    <row r="59" spans="1:35" ht="15" customHeight="1">
      <c r="A59" s="291"/>
      <c r="B59" s="292"/>
      <c r="C59" s="293">
        <v>39727</v>
      </c>
      <c r="D59" s="294" t="s">
        <v>195</v>
      </c>
      <c r="E59" s="234"/>
      <c r="F59" s="296">
        <v>4800</v>
      </c>
      <c r="G59" s="283">
        <f t="shared" si="2"/>
        <v>-124046</v>
      </c>
      <c r="H59" s="297"/>
      <c r="I59" s="296"/>
      <c r="J59" s="277">
        <f t="shared" si="3"/>
        <v>76817</v>
      </c>
      <c r="K59" s="278"/>
      <c r="L59" s="279"/>
      <c r="M59" s="280"/>
      <c r="N59" s="280"/>
      <c r="O59" s="281"/>
      <c r="P59" s="282"/>
      <c r="Q59" s="279"/>
      <c r="R59" s="279">
        <v>4800</v>
      </c>
      <c r="S59" s="281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</row>
    <row r="60" spans="1:35" ht="15" customHeight="1">
      <c r="A60" s="291"/>
      <c r="B60" s="292"/>
      <c r="C60" s="293">
        <v>39727</v>
      </c>
      <c r="D60" s="294" t="s">
        <v>200</v>
      </c>
      <c r="E60" s="234"/>
      <c r="F60" s="296">
        <v>740</v>
      </c>
      <c r="G60" s="283">
        <f t="shared" si="2"/>
        <v>-124786</v>
      </c>
      <c r="H60" s="297"/>
      <c r="I60" s="296"/>
      <c r="J60" s="277">
        <f t="shared" si="3"/>
        <v>76817</v>
      </c>
      <c r="K60" s="278"/>
      <c r="L60" s="279"/>
      <c r="M60" s="280"/>
      <c r="N60" s="280"/>
      <c r="O60" s="281"/>
      <c r="P60" s="282">
        <v>740</v>
      </c>
      <c r="Q60" s="279"/>
      <c r="R60" s="279"/>
      <c r="S60" s="281"/>
      <c r="T60" s="284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</row>
    <row r="61" spans="1:35" ht="15" customHeight="1">
      <c r="A61" s="270" t="s">
        <v>256</v>
      </c>
      <c r="B61" s="271"/>
      <c r="C61" s="272">
        <v>39728</v>
      </c>
      <c r="D61" s="273" t="s">
        <v>215</v>
      </c>
      <c r="E61" s="234"/>
      <c r="F61" s="296"/>
      <c r="G61" s="283">
        <f t="shared" si="2"/>
        <v>-124786</v>
      </c>
      <c r="H61" s="276"/>
      <c r="I61" s="275">
        <v>13000</v>
      </c>
      <c r="J61" s="277">
        <f t="shared" si="3"/>
        <v>63817</v>
      </c>
      <c r="K61" s="278"/>
      <c r="L61" s="279"/>
      <c r="M61" s="280"/>
      <c r="N61" s="280"/>
      <c r="O61" s="281"/>
      <c r="P61" s="282"/>
      <c r="Q61" s="279"/>
      <c r="R61" s="279">
        <v>13000</v>
      </c>
      <c r="S61" s="281"/>
      <c r="T61" s="248"/>
      <c r="U61" s="284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</row>
    <row r="62" spans="1:35" ht="15" customHeight="1">
      <c r="A62" s="270" t="s">
        <v>216</v>
      </c>
      <c r="B62" s="271"/>
      <c r="C62" s="272">
        <v>39740</v>
      </c>
      <c r="D62" s="273" t="s">
        <v>197</v>
      </c>
      <c r="E62" s="234">
        <v>8000</v>
      </c>
      <c r="F62" s="296"/>
      <c r="G62" s="283">
        <f t="shared" si="2"/>
        <v>-116786</v>
      </c>
      <c r="H62" s="276"/>
      <c r="I62" s="275"/>
      <c r="J62" s="277">
        <f t="shared" si="3"/>
        <v>63817</v>
      </c>
      <c r="K62" s="278"/>
      <c r="L62" s="279">
        <v>8000</v>
      </c>
      <c r="M62" s="280"/>
      <c r="N62" s="280"/>
      <c r="O62" s="281"/>
      <c r="P62" s="282"/>
      <c r="Q62" s="279"/>
      <c r="R62" s="279"/>
      <c r="S62" s="281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</row>
    <row r="63" spans="1:35" ht="15" customHeight="1">
      <c r="A63" s="270" t="s">
        <v>217</v>
      </c>
      <c r="B63" s="271"/>
      <c r="C63" s="272">
        <v>39740</v>
      </c>
      <c r="D63" s="273" t="s">
        <v>197</v>
      </c>
      <c r="E63" s="234">
        <v>3000</v>
      </c>
      <c r="F63" s="296"/>
      <c r="G63" s="283">
        <f t="shared" si="2"/>
        <v>-113786</v>
      </c>
      <c r="H63" s="276"/>
      <c r="I63" s="275"/>
      <c r="J63" s="277">
        <f t="shared" si="3"/>
        <v>63817</v>
      </c>
      <c r="K63" s="278"/>
      <c r="L63" s="279">
        <v>3000</v>
      </c>
      <c r="M63" s="280"/>
      <c r="N63" s="280"/>
      <c r="O63" s="281"/>
      <c r="P63" s="282"/>
      <c r="Q63" s="279"/>
      <c r="R63" s="279"/>
      <c r="S63" s="281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</row>
    <row r="64" spans="1:35" ht="15" customHeight="1">
      <c r="A64" s="270" t="s">
        <v>218</v>
      </c>
      <c r="B64" s="271"/>
      <c r="C64" s="272">
        <v>39740</v>
      </c>
      <c r="D64" s="273" t="s">
        <v>197</v>
      </c>
      <c r="E64" s="234">
        <v>4000</v>
      </c>
      <c r="F64" s="296"/>
      <c r="G64" s="283">
        <f t="shared" si="2"/>
        <v>-109786</v>
      </c>
      <c r="H64" s="276"/>
      <c r="I64" s="275"/>
      <c r="J64" s="277">
        <f t="shared" si="3"/>
        <v>63817</v>
      </c>
      <c r="K64" s="278"/>
      <c r="L64" s="279">
        <v>4000</v>
      </c>
      <c r="M64" s="280"/>
      <c r="N64" s="280"/>
      <c r="O64" s="281"/>
      <c r="P64" s="282"/>
      <c r="Q64" s="279"/>
      <c r="R64" s="279"/>
      <c r="S64" s="281"/>
      <c r="T64" s="248"/>
      <c r="U64" s="248"/>
      <c r="V64" s="248"/>
      <c r="W64" s="284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</row>
    <row r="65" spans="1:35" ht="15" customHeight="1">
      <c r="A65" s="291" t="s">
        <v>211</v>
      </c>
      <c r="B65" s="292"/>
      <c r="C65" s="293">
        <v>39742</v>
      </c>
      <c r="D65" s="294" t="s">
        <v>207</v>
      </c>
      <c r="E65" s="234"/>
      <c r="F65" s="296"/>
      <c r="G65" s="283">
        <f t="shared" si="2"/>
        <v>-109786</v>
      </c>
      <c r="H65" s="297"/>
      <c r="I65" s="296">
        <v>15000</v>
      </c>
      <c r="J65" s="277">
        <f t="shared" si="3"/>
        <v>48817</v>
      </c>
      <c r="K65" s="278"/>
      <c r="L65" s="280"/>
      <c r="M65" s="280"/>
      <c r="N65" s="280"/>
      <c r="O65" s="281"/>
      <c r="P65" s="282"/>
      <c r="Q65" s="279"/>
      <c r="R65" s="279">
        <v>15000</v>
      </c>
      <c r="S65" s="281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</row>
    <row r="66" spans="1:35" ht="15" customHeight="1">
      <c r="A66" s="291" t="s">
        <v>211</v>
      </c>
      <c r="B66" s="292"/>
      <c r="C66" s="293">
        <v>39728</v>
      </c>
      <c r="D66" s="294" t="s">
        <v>219</v>
      </c>
      <c r="E66" s="234"/>
      <c r="F66" s="296"/>
      <c r="G66" s="283">
        <f t="shared" si="2"/>
        <v>-109786</v>
      </c>
      <c r="H66" s="297"/>
      <c r="I66" s="312">
        <v>35000</v>
      </c>
      <c r="J66" s="277">
        <f t="shared" si="3"/>
        <v>13817</v>
      </c>
      <c r="K66" s="278"/>
      <c r="L66" s="280"/>
      <c r="M66" s="280"/>
      <c r="N66" s="280"/>
      <c r="O66" s="281"/>
      <c r="P66" s="282"/>
      <c r="Q66" s="279"/>
      <c r="R66" s="279"/>
      <c r="S66" s="281">
        <v>35000</v>
      </c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</row>
    <row r="67" spans="1:35" ht="15" customHeight="1">
      <c r="A67" s="291"/>
      <c r="B67" s="292"/>
      <c r="C67" s="293">
        <v>39729</v>
      </c>
      <c r="D67" s="294" t="s">
        <v>195</v>
      </c>
      <c r="E67" s="234"/>
      <c r="F67" s="296">
        <v>4800</v>
      </c>
      <c r="G67" s="283">
        <f t="shared" si="2"/>
        <v>-114586</v>
      </c>
      <c r="H67" s="297"/>
      <c r="I67" s="296"/>
      <c r="J67" s="277">
        <f t="shared" si="3"/>
        <v>13817</v>
      </c>
      <c r="K67" s="278"/>
      <c r="L67" s="280"/>
      <c r="M67" s="280"/>
      <c r="N67" s="280"/>
      <c r="O67" s="281"/>
      <c r="P67" s="282"/>
      <c r="Q67" s="279"/>
      <c r="R67" s="279">
        <v>4800</v>
      </c>
      <c r="S67" s="281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</row>
    <row r="68" spans="1:35" ht="15" customHeight="1">
      <c r="A68" s="270"/>
      <c r="B68" s="271"/>
      <c r="C68" s="272">
        <v>39730</v>
      </c>
      <c r="D68" s="273" t="s">
        <v>199</v>
      </c>
      <c r="E68" s="234"/>
      <c r="F68" s="296">
        <v>5000</v>
      </c>
      <c r="G68" s="283">
        <f t="shared" si="2"/>
        <v>-119586</v>
      </c>
      <c r="H68" s="276"/>
      <c r="I68" s="275"/>
      <c r="J68" s="277">
        <f t="shared" si="3"/>
        <v>13817</v>
      </c>
      <c r="K68" s="278"/>
      <c r="L68" s="280"/>
      <c r="M68" s="280"/>
      <c r="N68" s="280"/>
      <c r="O68" s="281"/>
      <c r="P68" s="282"/>
      <c r="Q68" s="279">
        <v>5000</v>
      </c>
      <c r="R68" s="279"/>
      <c r="S68" s="281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</row>
    <row r="69" spans="1:35" ht="15" customHeight="1">
      <c r="A69" s="270"/>
      <c r="B69" s="271"/>
      <c r="C69" s="272">
        <v>39731</v>
      </c>
      <c r="D69" s="273" t="s">
        <v>200</v>
      </c>
      <c r="E69" s="234"/>
      <c r="F69" s="296">
        <v>4290</v>
      </c>
      <c r="G69" s="283">
        <f t="shared" si="2"/>
        <v>-123876</v>
      </c>
      <c r="H69" s="276"/>
      <c r="I69" s="275"/>
      <c r="J69" s="277">
        <f t="shared" si="3"/>
        <v>13817</v>
      </c>
      <c r="K69" s="278"/>
      <c r="L69" s="280"/>
      <c r="M69" s="280"/>
      <c r="N69" s="280"/>
      <c r="O69" s="281"/>
      <c r="P69" s="282">
        <v>4290</v>
      </c>
      <c r="Q69" s="279"/>
      <c r="R69" s="279"/>
      <c r="S69" s="281"/>
      <c r="T69" s="248"/>
      <c r="U69" s="248"/>
      <c r="V69" s="248"/>
      <c r="W69" s="248"/>
      <c r="X69" s="248"/>
      <c r="Y69" s="248"/>
      <c r="Z69" s="248"/>
      <c r="AA69" s="248"/>
      <c r="AB69" s="284"/>
      <c r="AC69" s="248"/>
      <c r="AD69" s="248"/>
      <c r="AE69" s="248"/>
      <c r="AF69" s="248"/>
      <c r="AG69" s="248"/>
      <c r="AH69" s="248"/>
      <c r="AI69" s="248"/>
    </row>
    <row r="70" spans="1:35" ht="15" customHeight="1">
      <c r="A70" s="270"/>
      <c r="B70" s="271"/>
      <c r="C70" s="272">
        <v>39733</v>
      </c>
      <c r="D70" s="273" t="s">
        <v>197</v>
      </c>
      <c r="E70" s="234"/>
      <c r="F70" s="296">
        <v>14400</v>
      </c>
      <c r="G70" s="283">
        <f aca="true" t="shared" si="4" ref="G70:G101">G69+E70-F70</f>
        <v>-138276</v>
      </c>
      <c r="H70" s="276"/>
      <c r="I70" s="275"/>
      <c r="J70" s="277">
        <f t="shared" si="3"/>
        <v>13817</v>
      </c>
      <c r="K70" s="278"/>
      <c r="L70" s="280"/>
      <c r="M70" s="280"/>
      <c r="N70" s="280"/>
      <c r="O70" s="281"/>
      <c r="P70" s="282"/>
      <c r="Q70" s="279"/>
      <c r="R70" s="279">
        <v>14400</v>
      </c>
      <c r="S70" s="281"/>
      <c r="T70" s="248"/>
      <c r="U70" s="248"/>
      <c r="V70" s="248"/>
      <c r="W70" s="248"/>
      <c r="X70" s="284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</row>
    <row r="71" spans="1:35" ht="15" customHeight="1">
      <c r="A71" s="270"/>
      <c r="B71" s="271"/>
      <c r="C71" s="272">
        <v>39737</v>
      </c>
      <c r="D71" s="273" t="s">
        <v>195</v>
      </c>
      <c r="E71" s="234"/>
      <c r="F71" s="296">
        <v>2400</v>
      </c>
      <c r="G71" s="283">
        <f t="shared" si="4"/>
        <v>-140676</v>
      </c>
      <c r="H71" s="276"/>
      <c r="I71" s="275"/>
      <c r="J71" s="277">
        <f aca="true" t="shared" si="5" ref="J71:J102">J70+H71-I71</f>
        <v>13817</v>
      </c>
      <c r="K71" s="278"/>
      <c r="L71" s="280"/>
      <c r="M71" s="280"/>
      <c r="N71" s="280"/>
      <c r="O71" s="281"/>
      <c r="P71" s="282"/>
      <c r="Q71" s="279"/>
      <c r="R71" s="279">
        <v>2400</v>
      </c>
      <c r="S71" s="281"/>
      <c r="T71" s="248"/>
      <c r="U71" s="248"/>
      <c r="V71" s="248"/>
      <c r="W71" s="248"/>
      <c r="X71" s="248"/>
      <c r="Y71" s="248"/>
      <c r="Z71" s="284"/>
      <c r="AA71" s="248"/>
      <c r="AB71" s="248"/>
      <c r="AC71" s="248"/>
      <c r="AD71" s="248"/>
      <c r="AE71" s="248"/>
      <c r="AF71" s="248"/>
      <c r="AG71" s="248"/>
      <c r="AH71" s="248"/>
      <c r="AI71" s="248"/>
    </row>
    <row r="72" spans="1:35" ht="15" customHeight="1">
      <c r="A72" s="270"/>
      <c r="B72" s="271"/>
      <c r="C72" s="272">
        <v>39738</v>
      </c>
      <c r="D72" s="273" t="s">
        <v>195</v>
      </c>
      <c r="E72" s="234"/>
      <c r="F72" s="296">
        <v>9600</v>
      </c>
      <c r="G72" s="283">
        <f t="shared" si="4"/>
        <v>-150276</v>
      </c>
      <c r="H72" s="276"/>
      <c r="I72" s="275"/>
      <c r="J72" s="277">
        <f t="shared" si="5"/>
        <v>13817</v>
      </c>
      <c r="K72" s="278"/>
      <c r="L72" s="280"/>
      <c r="M72" s="280"/>
      <c r="N72" s="280"/>
      <c r="O72" s="281"/>
      <c r="P72" s="282"/>
      <c r="Q72" s="279"/>
      <c r="R72" s="279">
        <v>9600</v>
      </c>
      <c r="S72" s="281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84"/>
      <c r="AE72" s="248"/>
      <c r="AF72" s="248"/>
      <c r="AG72" s="248"/>
      <c r="AH72" s="248"/>
      <c r="AI72" s="248"/>
    </row>
    <row r="73" spans="1:35" ht="15" customHeight="1">
      <c r="A73" s="270"/>
      <c r="B73" s="271"/>
      <c r="C73" s="272">
        <v>39740</v>
      </c>
      <c r="D73" s="273" t="s">
        <v>220</v>
      </c>
      <c r="E73" s="234"/>
      <c r="F73" s="296">
        <v>2000</v>
      </c>
      <c r="G73" s="283">
        <f t="shared" si="4"/>
        <v>-152276</v>
      </c>
      <c r="H73" s="276"/>
      <c r="I73" s="275"/>
      <c r="J73" s="277">
        <f t="shared" si="5"/>
        <v>13817</v>
      </c>
      <c r="K73" s="278"/>
      <c r="L73" s="280"/>
      <c r="M73" s="280"/>
      <c r="N73" s="280"/>
      <c r="O73" s="281"/>
      <c r="P73" s="282">
        <v>2000</v>
      </c>
      <c r="Q73" s="279"/>
      <c r="R73" s="279"/>
      <c r="S73" s="281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84"/>
      <c r="AF73" s="248"/>
      <c r="AG73" s="248"/>
      <c r="AH73" s="248"/>
      <c r="AI73" s="248"/>
    </row>
    <row r="74" spans="1:35" ht="15" customHeight="1">
      <c r="A74" s="291"/>
      <c r="B74" s="292"/>
      <c r="C74" s="293">
        <v>39742</v>
      </c>
      <c r="D74" s="294" t="s">
        <v>195</v>
      </c>
      <c r="E74" s="234"/>
      <c r="F74" s="296">
        <v>7200</v>
      </c>
      <c r="G74" s="283">
        <f t="shared" si="4"/>
        <v>-159476</v>
      </c>
      <c r="H74" s="297"/>
      <c r="I74" s="296"/>
      <c r="J74" s="277">
        <f t="shared" si="5"/>
        <v>13817</v>
      </c>
      <c r="K74" s="278"/>
      <c r="L74" s="280"/>
      <c r="M74" s="280"/>
      <c r="N74" s="280"/>
      <c r="O74" s="281"/>
      <c r="P74" s="282"/>
      <c r="Q74" s="279"/>
      <c r="R74" s="279">
        <v>7200</v>
      </c>
      <c r="S74" s="281"/>
      <c r="T74" s="248"/>
      <c r="U74" s="248"/>
      <c r="V74" s="248"/>
      <c r="W74" s="248"/>
      <c r="X74" s="248"/>
      <c r="Y74" s="248"/>
      <c r="Z74" s="248"/>
      <c r="AA74" s="248"/>
      <c r="AB74" s="248"/>
      <c r="AC74" s="284"/>
      <c r="AD74" s="248"/>
      <c r="AE74" s="248"/>
      <c r="AF74" s="248"/>
      <c r="AG74" s="248"/>
      <c r="AH74" s="248"/>
      <c r="AI74" s="248"/>
    </row>
    <row r="75" spans="1:35" ht="15" customHeight="1">
      <c r="A75" s="291" t="s">
        <v>211</v>
      </c>
      <c r="B75" s="292"/>
      <c r="C75" s="293">
        <v>39748</v>
      </c>
      <c r="D75" s="294" t="s">
        <v>207</v>
      </c>
      <c r="E75" s="234"/>
      <c r="F75" s="296">
        <v>110040</v>
      </c>
      <c r="G75" s="283">
        <f t="shared" si="4"/>
        <v>-269516</v>
      </c>
      <c r="H75" s="301"/>
      <c r="I75" s="302"/>
      <c r="J75" s="277">
        <f t="shared" si="5"/>
        <v>13817</v>
      </c>
      <c r="K75" s="278"/>
      <c r="L75" s="280"/>
      <c r="M75" s="280"/>
      <c r="N75" s="280"/>
      <c r="O75" s="281"/>
      <c r="P75" s="282"/>
      <c r="Q75" s="279"/>
      <c r="R75" s="279">
        <v>110040</v>
      </c>
      <c r="S75" s="281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</row>
    <row r="76" spans="1:35" ht="15" customHeight="1">
      <c r="A76" s="291"/>
      <c r="B76" s="292"/>
      <c r="C76" s="293">
        <v>39752</v>
      </c>
      <c r="D76" s="294" t="s">
        <v>201</v>
      </c>
      <c r="E76" s="234"/>
      <c r="F76" s="296"/>
      <c r="G76" s="283">
        <f t="shared" si="4"/>
        <v>-269516</v>
      </c>
      <c r="H76" s="297"/>
      <c r="I76" s="296">
        <v>1510</v>
      </c>
      <c r="J76" s="277">
        <f t="shared" si="5"/>
        <v>12307</v>
      </c>
      <c r="K76" s="278"/>
      <c r="L76" s="280"/>
      <c r="M76" s="280"/>
      <c r="N76" s="280"/>
      <c r="O76" s="281"/>
      <c r="P76" s="282"/>
      <c r="Q76" s="279">
        <v>1510</v>
      </c>
      <c r="R76" s="279"/>
      <c r="S76" s="281"/>
      <c r="T76" s="284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</row>
    <row r="77" spans="1:35" ht="15" customHeight="1">
      <c r="A77" s="291"/>
      <c r="B77" s="292"/>
      <c r="C77" s="293" t="s">
        <v>221</v>
      </c>
      <c r="D77" s="294" t="s">
        <v>172</v>
      </c>
      <c r="E77" s="234">
        <v>31500</v>
      </c>
      <c r="F77" s="296"/>
      <c r="G77" s="283">
        <f t="shared" si="4"/>
        <v>-238016</v>
      </c>
      <c r="H77" s="297"/>
      <c r="I77" s="296"/>
      <c r="J77" s="277">
        <f t="shared" si="5"/>
        <v>12307</v>
      </c>
      <c r="K77" s="278">
        <v>31500</v>
      </c>
      <c r="L77" s="280"/>
      <c r="M77" s="280"/>
      <c r="N77" s="280"/>
      <c r="O77" s="281"/>
      <c r="P77" s="282"/>
      <c r="Q77" s="279"/>
      <c r="R77" s="279"/>
      <c r="S77" s="281"/>
      <c r="T77" s="248"/>
      <c r="U77" s="284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</row>
    <row r="78" spans="1:35" ht="15" customHeight="1">
      <c r="A78" s="291"/>
      <c r="B78" s="292"/>
      <c r="C78" s="293" t="s">
        <v>221</v>
      </c>
      <c r="D78" s="294" t="s">
        <v>203</v>
      </c>
      <c r="E78" s="234">
        <v>18050</v>
      </c>
      <c r="F78" s="296"/>
      <c r="G78" s="283">
        <f t="shared" si="4"/>
        <v>-219966</v>
      </c>
      <c r="H78" s="297"/>
      <c r="I78" s="296"/>
      <c r="J78" s="277">
        <f t="shared" si="5"/>
        <v>12307</v>
      </c>
      <c r="K78" s="278"/>
      <c r="L78" s="280">
        <v>18050</v>
      </c>
      <c r="M78" s="280"/>
      <c r="N78" s="280"/>
      <c r="O78" s="281"/>
      <c r="P78" s="282"/>
      <c r="Q78" s="279"/>
      <c r="R78" s="279"/>
      <c r="S78" s="281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</row>
    <row r="79" spans="1:35" ht="15" customHeight="1">
      <c r="A79" s="291"/>
      <c r="B79" s="292"/>
      <c r="C79" s="293">
        <v>39763</v>
      </c>
      <c r="D79" s="294" t="s">
        <v>199</v>
      </c>
      <c r="E79" s="234"/>
      <c r="F79" s="296">
        <v>17000</v>
      </c>
      <c r="G79" s="283">
        <f t="shared" si="4"/>
        <v>-236966</v>
      </c>
      <c r="H79" s="301"/>
      <c r="I79" s="302"/>
      <c r="J79" s="277">
        <f t="shared" si="5"/>
        <v>12307</v>
      </c>
      <c r="K79" s="278"/>
      <c r="L79" s="280"/>
      <c r="M79" s="280"/>
      <c r="N79" s="280"/>
      <c r="O79" s="281"/>
      <c r="P79" s="282"/>
      <c r="Q79" s="279">
        <v>17000</v>
      </c>
      <c r="R79" s="279"/>
      <c r="S79" s="281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</row>
    <row r="80" spans="1:35" ht="15" customHeight="1">
      <c r="A80" s="291"/>
      <c r="B80" s="292"/>
      <c r="C80" s="293">
        <v>39766</v>
      </c>
      <c r="D80" s="294" t="s">
        <v>210</v>
      </c>
      <c r="E80" s="234"/>
      <c r="F80" s="296"/>
      <c r="G80" s="283">
        <f t="shared" si="4"/>
        <v>-236966</v>
      </c>
      <c r="H80" s="297">
        <v>100000</v>
      </c>
      <c r="I80" s="296"/>
      <c r="J80" s="277">
        <f t="shared" si="5"/>
        <v>112307</v>
      </c>
      <c r="K80" s="278"/>
      <c r="L80" s="280"/>
      <c r="M80" s="280"/>
      <c r="N80" s="280">
        <v>100000</v>
      </c>
      <c r="O80" s="281"/>
      <c r="P80" s="282"/>
      <c r="Q80" s="279"/>
      <c r="R80" s="279"/>
      <c r="S80" s="281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</row>
    <row r="81" spans="1:35" ht="15" customHeight="1">
      <c r="A81" s="291"/>
      <c r="B81" s="292"/>
      <c r="C81" s="293">
        <v>39773</v>
      </c>
      <c r="D81" s="294" t="s">
        <v>222</v>
      </c>
      <c r="E81" s="234"/>
      <c r="F81" s="296"/>
      <c r="G81" s="283">
        <f t="shared" si="4"/>
        <v>-236966</v>
      </c>
      <c r="H81" s="297">
        <v>50000</v>
      </c>
      <c r="I81" s="296"/>
      <c r="J81" s="277">
        <f t="shared" si="5"/>
        <v>162307</v>
      </c>
      <c r="K81" s="278"/>
      <c r="L81" s="280"/>
      <c r="M81" s="280">
        <v>50000</v>
      </c>
      <c r="N81" s="280"/>
      <c r="O81" s="281"/>
      <c r="P81" s="282"/>
      <c r="Q81" s="279"/>
      <c r="R81" s="279"/>
      <c r="S81" s="281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</row>
    <row r="82" spans="1:35" ht="15" customHeight="1">
      <c r="A82" s="291"/>
      <c r="B82" s="292"/>
      <c r="C82" s="293">
        <v>39773</v>
      </c>
      <c r="D82" s="294" t="s">
        <v>205</v>
      </c>
      <c r="E82" s="234">
        <v>100000</v>
      </c>
      <c r="F82" s="296"/>
      <c r="G82" s="283">
        <f t="shared" si="4"/>
        <v>-136966</v>
      </c>
      <c r="H82" s="297"/>
      <c r="I82" s="296">
        <v>100000</v>
      </c>
      <c r="J82" s="277">
        <f t="shared" si="5"/>
        <v>62307</v>
      </c>
      <c r="K82" s="278"/>
      <c r="L82" s="280"/>
      <c r="M82" s="280"/>
      <c r="N82" s="280"/>
      <c r="O82" s="281"/>
      <c r="P82" s="282"/>
      <c r="Q82" s="279"/>
      <c r="R82" s="279"/>
      <c r="S82" s="281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</row>
    <row r="83" spans="1:35" ht="15" customHeight="1">
      <c r="A83" s="291" t="s">
        <v>223</v>
      </c>
      <c r="B83" s="292"/>
      <c r="C83" s="293">
        <v>39774</v>
      </c>
      <c r="D83" s="294" t="s">
        <v>197</v>
      </c>
      <c r="E83" s="234">
        <v>500</v>
      </c>
      <c r="F83" s="296"/>
      <c r="G83" s="283">
        <f t="shared" si="4"/>
        <v>-136466</v>
      </c>
      <c r="H83" s="297"/>
      <c r="I83" s="296"/>
      <c r="J83" s="277">
        <f t="shared" si="5"/>
        <v>62307</v>
      </c>
      <c r="K83" s="278"/>
      <c r="L83" s="280">
        <v>500</v>
      </c>
      <c r="M83" s="280"/>
      <c r="N83" s="280"/>
      <c r="O83" s="281"/>
      <c r="P83" s="282"/>
      <c r="Q83" s="279"/>
      <c r="R83" s="279"/>
      <c r="S83" s="281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</row>
    <row r="84" spans="1:35" ht="15" customHeight="1">
      <c r="A84" s="291"/>
      <c r="B84" s="292"/>
      <c r="C84" s="293">
        <v>39782</v>
      </c>
      <c r="D84" s="294" t="s">
        <v>201</v>
      </c>
      <c r="E84" s="234"/>
      <c r="F84" s="296"/>
      <c r="G84" s="283">
        <f t="shared" si="4"/>
        <v>-136466</v>
      </c>
      <c r="H84" s="297"/>
      <c r="I84" s="296">
        <v>1770</v>
      </c>
      <c r="J84" s="277">
        <f t="shared" si="5"/>
        <v>60537</v>
      </c>
      <c r="K84" s="278"/>
      <c r="L84" s="279"/>
      <c r="M84" s="280"/>
      <c r="N84" s="280"/>
      <c r="O84" s="281"/>
      <c r="P84" s="282"/>
      <c r="Q84" s="279">
        <v>1770</v>
      </c>
      <c r="R84" s="279"/>
      <c r="S84" s="281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</row>
    <row r="85" spans="1:35" ht="15" customHeight="1">
      <c r="A85" s="291"/>
      <c r="B85" s="292"/>
      <c r="C85" s="293" t="s">
        <v>224</v>
      </c>
      <c r="D85" s="294" t="s">
        <v>172</v>
      </c>
      <c r="E85" s="234">
        <v>37500</v>
      </c>
      <c r="F85" s="296"/>
      <c r="G85" s="283">
        <f t="shared" si="4"/>
        <v>-98966</v>
      </c>
      <c r="H85" s="297"/>
      <c r="I85" s="296"/>
      <c r="J85" s="277">
        <f t="shared" si="5"/>
        <v>60537</v>
      </c>
      <c r="K85" s="278">
        <v>37500</v>
      </c>
      <c r="L85" s="279"/>
      <c r="M85" s="280"/>
      <c r="N85" s="280"/>
      <c r="O85" s="281"/>
      <c r="P85" s="282"/>
      <c r="Q85" s="279"/>
      <c r="R85" s="279"/>
      <c r="S85" s="281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</row>
    <row r="86" spans="1:35" ht="15" customHeight="1">
      <c r="A86" s="291"/>
      <c r="B86" s="292"/>
      <c r="C86" s="293" t="s">
        <v>224</v>
      </c>
      <c r="D86" s="294" t="s">
        <v>203</v>
      </c>
      <c r="E86" s="234">
        <v>28500</v>
      </c>
      <c r="F86" s="296"/>
      <c r="G86" s="283">
        <f t="shared" si="4"/>
        <v>-70466</v>
      </c>
      <c r="H86" s="297"/>
      <c r="I86" s="296"/>
      <c r="J86" s="277">
        <f t="shared" si="5"/>
        <v>60537</v>
      </c>
      <c r="K86" s="278"/>
      <c r="L86" s="280">
        <v>28500</v>
      </c>
      <c r="M86" s="280"/>
      <c r="N86" s="280"/>
      <c r="O86" s="281"/>
      <c r="P86" s="282"/>
      <c r="Q86" s="279"/>
      <c r="R86" s="279"/>
      <c r="S86" s="281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</row>
    <row r="87" spans="1:35" ht="15" customHeight="1">
      <c r="A87" s="291"/>
      <c r="B87" s="292"/>
      <c r="C87" s="293">
        <v>39788</v>
      </c>
      <c r="D87" s="294" t="s">
        <v>195</v>
      </c>
      <c r="E87" s="234"/>
      <c r="F87" s="296">
        <v>7200</v>
      </c>
      <c r="G87" s="283">
        <f t="shared" si="4"/>
        <v>-77666</v>
      </c>
      <c r="H87" s="297"/>
      <c r="I87" s="296"/>
      <c r="J87" s="277">
        <f t="shared" si="5"/>
        <v>60537</v>
      </c>
      <c r="K87" s="278"/>
      <c r="L87" s="280"/>
      <c r="M87" s="280"/>
      <c r="N87" s="280"/>
      <c r="O87" s="281"/>
      <c r="P87" s="282"/>
      <c r="Q87" s="279"/>
      <c r="R87" s="279">
        <v>7200</v>
      </c>
      <c r="S87" s="281"/>
      <c r="T87" s="248"/>
      <c r="U87" s="248"/>
      <c r="V87" s="248"/>
      <c r="W87" s="248"/>
      <c r="X87" s="248"/>
      <c r="Y87" s="248"/>
      <c r="Z87" s="248"/>
      <c r="AA87" s="248"/>
      <c r="AB87" s="284"/>
      <c r="AC87" s="248"/>
      <c r="AD87" s="248"/>
      <c r="AE87" s="248"/>
      <c r="AF87" s="248"/>
      <c r="AG87" s="248"/>
      <c r="AH87" s="248"/>
      <c r="AI87" s="248"/>
    </row>
    <row r="88" spans="1:35" ht="15" customHeight="1">
      <c r="A88" s="291"/>
      <c r="B88" s="292"/>
      <c r="C88" s="293">
        <v>39793</v>
      </c>
      <c r="D88" s="294" t="s">
        <v>225</v>
      </c>
      <c r="E88" s="234"/>
      <c r="F88" s="296"/>
      <c r="G88" s="283">
        <f t="shared" si="4"/>
        <v>-77666</v>
      </c>
      <c r="H88" s="297">
        <v>50000</v>
      </c>
      <c r="I88" s="296"/>
      <c r="J88" s="277">
        <f t="shared" si="5"/>
        <v>110537</v>
      </c>
      <c r="K88" s="278"/>
      <c r="L88" s="280"/>
      <c r="M88" s="280">
        <v>50000</v>
      </c>
      <c r="N88" s="280"/>
      <c r="O88" s="281"/>
      <c r="P88" s="282"/>
      <c r="Q88" s="279"/>
      <c r="R88" s="279"/>
      <c r="S88" s="281"/>
      <c r="T88" s="248"/>
      <c r="U88" s="248"/>
      <c r="V88" s="248"/>
      <c r="W88" s="248"/>
      <c r="X88" s="284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</row>
    <row r="89" spans="1:35" ht="15" customHeight="1">
      <c r="A89" s="291"/>
      <c r="B89" s="292"/>
      <c r="C89" s="293">
        <v>39794</v>
      </c>
      <c r="D89" s="294" t="s">
        <v>226</v>
      </c>
      <c r="E89" s="234"/>
      <c r="F89" s="296"/>
      <c r="G89" s="283">
        <f t="shared" si="4"/>
        <v>-77666</v>
      </c>
      <c r="H89" s="297">
        <v>100000</v>
      </c>
      <c r="I89" s="296"/>
      <c r="J89" s="277">
        <f t="shared" si="5"/>
        <v>210537</v>
      </c>
      <c r="K89" s="278"/>
      <c r="L89" s="280"/>
      <c r="M89" s="280">
        <v>100000</v>
      </c>
      <c r="N89" s="280"/>
      <c r="O89" s="281"/>
      <c r="P89" s="282"/>
      <c r="Q89" s="279"/>
      <c r="R89" s="279"/>
      <c r="S89" s="281"/>
      <c r="T89" s="248"/>
      <c r="U89" s="248"/>
      <c r="V89" s="248"/>
      <c r="W89" s="248"/>
      <c r="X89" s="248"/>
      <c r="Y89" s="248"/>
      <c r="Z89" s="284"/>
      <c r="AA89" s="248"/>
      <c r="AB89" s="248"/>
      <c r="AC89" s="248"/>
      <c r="AD89" s="248"/>
      <c r="AE89" s="248"/>
      <c r="AF89" s="248"/>
      <c r="AG89" s="248"/>
      <c r="AH89" s="248"/>
      <c r="AI89" s="248"/>
    </row>
    <row r="90" spans="1:35" ht="15" customHeight="1">
      <c r="A90" s="291"/>
      <c r="B90" s="292"/>
      <c r="C90" s="293">
        <v>39795</v>
      </c>
      <c r="D90" s="294" t="s">
        <v>195</v>
      </c>
      <c r="E90" s="234"/>
      <c r="F90" s="296">
        <v>33600</v>
      </c>
      <c r="G90" s="283">
        <f t="shared" si="4"/>
        <v>-111266</v>
      </c>
      <c r="H90" s="297"/>
      <c r="I90" s="296"/>
      <c r="J90" s="277">
        <f t="shared" si="5"/>
        <v>210537</v>
      </c>
      <c r="K90" s="278"/>
      <c r="L90" s="280"/>
      <c r="M90" s="280"/>
      <c r="N90" s="280"/>
      <c r="O90" s="281"/>
      <c r="P90" s="282"/>
      <c r="Q90" s="279"/>
      <c r="R90" s="279">
        <v>33600</v>
      </c>
      <c r="S90" s="281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84"/>
      <c r="AE90" s="248"/>
      <c r="AF90" s="248"/>
      <c r="AG90" s="248"/>
      <c r="AH90" s="248"/>
      <c r="AI90" s="248"/>
    </row>
    <row r="91" spans="1:35" ht="15" customHeight="1">
      <c r="A91" s="270"/>
      <c r="B91" s="271"/>
      <c r="C91" s="272">
        <v>39800</v>
      </c>
      <c r="D91" s="294" t="s">
        <v>195</v>
      </c>
      <c r="E91" s="234"/>
      <c r="F91" s="296">
        <v>21600</v>
      </c>
      <c r="G91" s="283">
        <f t="shared" si="4"/>
        <v>-132866</v>
      </c>
      <c r="H91" s="276"/>
      <c r="I91" s="275"/>
      <c r="J91" s="277">
        <f t="shared" si="5"/>
        <v>210537</v>
      </c>
      <c r="K91" s="278"/>
      <c r="L91" s="280"/>
      <c r="M91" s="280"/>
      <c r="N91" s="280"/>
      <c r="O91" s="281"/>
      <c r="P91" s="282"/>
      <c r="Q91" s="279"/>
      <c r="R91" s="279">
        <v>21600</v>
      </c>
      <c r="S91" s="281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84"/>
      <c r="AF91" s="248"/>
      <c r="AG91" s="248"/>
      <c r="AH91" s="248"/>
      <c r="AI91" s="248"/>
    </row>
    <row r="92" spans="1:35" ht="15" customHeight="1">
      <c r="A92" s="270"/>
      <c r="B92" s="271"/>
      <c r="C92" s="313" t="s">
        <v>227</v>
      </c>
      <c r="D92" s="314" t="s">
        <v>205</v>
      </c>
      <c r="E92" s="234">
        <v>40000</v>
      </c>
      <c r="F92" s="296"/>
      <c r="G92" s="283">
        <f t="shared" si="4"/>
        <v>-92866</v>
      </c>
      <c r="H92" s="315"/>
      <c r="I92" s="275">
        <v>40000</v>
      </c>
      <c r="J92" s="277">
        <f t="shared" si="5"/>
        <v>170537</v>
      </c>
      <c r="K92" s="278"/>
      <c r="L92" s="280"/>
      <c r="M92" s="280"/>
      <c r="N92" s="280"/>
      <c r="O92" s="281"/>
      <c r="P92" s="282"/>
      <c r="Q92" s="279"/>
      <c r="R92" s="279"/>
      <c r="S92" s="281"/>
      <c r="T92" s="248"/>
      <c r="U92" s="248"/>
      <c r="V92" s="248"/>
      <c r="W92" s="248"/>
      <c r="X92" s="248"/>
      <c r="Y92" s="248"/>
      <c r="Z92" s="248"/>
      <c r="AA92" s="248"/>
      <c r="AB92" s="248"/>
      <c r="AC92" s="284"/>
      <c r="AD92" s="248"/>
      <c r="AE92" s="248"/>
      <c r="AF92" s="248"/>
      <c r="AG92" s="248"/>
      <c r="AH92" s="248"/>
      <c r="AI92" s="248"/>
    </row>
    <row r="93" spans="1:35" ht="15" customHeight="1">
      <c r="A93" s="270"/>
      <c r="B93" s="271"/>
      <c r="C93" s="313" t="s">
        <v>227</v>
      </c>
      <c r="D93" s="314" t="s">
        <v>228</v>
      </c>
      <c r="E93" s="234"/>
      <c r="F93" s="296"/>
      <c r="G93" s="283">
        <f t="shared" si="4"/>
        <v>-92866</v>
      </c>
      <c r="H93" s="315"/>
      <c r="I93" s="275">
        <v>60000</v>
      </c>
      <c r="J93" s="277">
        <f t="shared" si="5"/>
        <v>110537</v>
      </c>
      <c r="K93" s="278"/>
      <c r="L93" s="280"/>
      <c r="M93" s="280"/>
      <c r="N93" s="280"/>
      <c r="O93" s="281"/>
      <c r="P93" s="282"/>
      <c r="Q93" s="279"/>
      <c r="R93" s="279">
        <v>60000</v>
      </c>
      <c r="S93" s="281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</row>
    <row r="94" spans="1:35" ht="15" customHeight="1">
      <c r="A94" s="270"/>
      <c r="B94" s="271"/>
      <c r="C94" s="313" t="s">
        <v>229</v>
      </c>
      <c r="D94" s="314" t="s">
        <v>172</v>
      </c>
      <c r="E94" s="234">
        <v>21000</v>
      </c>
      <c r="F94" s="296"/>
      <c r="G94" s="283">
        <f t="shared" si="4"/>
        <v>-71866</v>
      </c>
      <c r="H94" s="315"/>
      <c r="I94" s="275"/>
      <c r="J94" s="277">
        <f t="shared" si="5"/>
        <v>110537</v>
      </c>
      <c r="K94" s="278">
        <v>21000</v>
      </c>
      <c r="L94" s="280"/>
      <c r="M94" s="280"/>
      <c r="N94" s="280"/>
      <c r="O94" s="281"/>
      <c r="P94" s="282"/>
      <c r="Q94" s="279"/>
      <c r="R94" s="279"/>
      <c r="S94" s="281"/>
      <c r="T94" s="284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</row>
    <row r="95" spans="1:35" ht="15" customHeight="1">
      <c r="A95" s="270"/>
      <c r="B95" s="271"/>
      <c r="C95" s="313" t="s">
        <v>229</v>
      </c>
      <c r="D95" s="314" t="s">
        <v>203</v>
      </c>
      <c r="E95" s="234">
        <v>11400</v>
      </c>
      <c r="F95" s="296"/>
      <c r="G95" s="283">
        <f t="shared" si="4"/>
        <v>-60466</v>
      </c>
      <c r="H95" s="315"/>
      <c r="I95" s="275"/>
      <c r="J95" s="277">
        <f t="shared" si="5"/>
        <v>110537</v>
      </c>
      <c r="K95" s="278"/>
      <c r="L95" s="280">
        <v>11400</v>
      </c>
      <c r="M95" s="280"/>
      <c r="N95" s="280"/>
      <c r="O95" s="281"/>
      <c r="P95" s="282"/>
      <c r="Q95" s="279"/>
      <c r="R95" s="279"/>
      <c r="S95" s="281"/>
      <c r="T95" s="248"/>
      <c r="U95" s="284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</row>
    <row r="96" spans="1:35" ht="15" customHeight="1">
      <c r="A96" s="270"/>
      <c r="B96" s="271"/>
      <c r="C96" s="313" t="s">
        <v>230</v>
      </c>
      <c r="D96" s="314" t="s">
        <v>197</v>
      </c>
      <c r="E96" s="234"/>
      <c r="F96" s="296">
        <v>3000</v>
      </c>
      <c r="G96" s="283">
        <f t="shared" si="4"/>
        <v>-63466</v>
      </c>
      <c r="H96" s="315"/>
      <c r="I96" s="275"/>
      <c r="J96" s="277">
        <f t="shared" si="5"/>
        <v>110537</v>
      </c>
      <c r="K96" s="278"/>
      <c r="L96" s="279"/>
      <c r="M96" s="280"/>
      <c r="N96" s="280"/>
      <c r="O96" s="281"/>
      <c r="P96" s="282"/>
      <c r="Q96" s="279"/>
      <c r="R96" s="279">
        <v>3000</v>
      </c>
      <c r="S96" s="281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</row>
    <row r="97" spans="1:35" ht="15" customHeight="1">
      <c r="A97" s="270"/>
      <c r="B97" s="271"/>
      <c r="C97" s="313" t="s">
        <v>231</v>
      </c>
      <c r="D97" s="314" t="s">
        <v>195</v>
      </c>
      <c r="E97" s="234"/>
      <c r="F97" s="296">
        <v>38400</v>
      </c>
      <c r="G97" s="283">
        <f t="shared" si="4"/>
        <v>-101866</v>
      </c>
      <c r="H97" s="315"/>
      <c r="I97" s="275"/>
      <c r="J97" s="277">
        <f t="shared" si="5"/>
        <v>110537</v>
      </c>
      <c r="K97" s="239"/>
      <c r="L97" s="240"/>
      <c r="M97" s="242"/>
      <c r="N97" s="242"/>
      <c r="O97" s="243"/>
      <c r="P97" s="244"/>
      <c r="Q97" s="242"/>
      <c r="R97" s="305">
        <v>38400</v>
      </c>
      <c r="S97" s="243"/>
      <c r="T97" s="246"/>
      <c r="U97" s="246"/>
      <c r="V97" s="246"/>
      <c r="W97" s="246"/>
      <c r="X97" s="248"/>
      <c r="Y97" s="246"/>
      <c r="Z97" s="248"/>
      <c r="AA97" s="246"/>
      <c r="AB97" s="248"/>
      <c r="AC97" s="246"/>
      <c r="AD97" s="248"/>
      <c r="AE97" s="246"/>
      <c r="AF97" s="246"/>
      <c r="AG97" s="246"/>
      <c r="AH97" s="248"/>
      <c r="AI97" s="246"/>
    </row>
    <row r="98" spans="1:35" ht="15" customHeight="1">
      <c r="A98" s="270"/>
      <c r="B98" s="271"/>
      <c r="C98" s="313" t="s">
        <v>232</v>
      </c>
      <c r="D98" s="314" t="s">
        <v>233</v>
      </c>
      <c r="E98" s="234"/>
      <c r="F98" s="296"/>
      <c r="G98" s="283">
        <f t="shared" si="4"/>
        <v>-101866</v>
      </c>
      <c r="H98" s="276">
        <v>277</v>
      </c>
      <c r="I98" s="275"/>
      <c r="J98" s="277">
        <f t="shared" si="5"/>
        <v>110814</v>
      </c>
      <c r="K98" s="244"/>
      <c r="L98" s="242"/>
      <c r="M98" s="242"/>
      <c r="N98" s="306"/>
      <c r="O98" s="307">
        <v>277</v>
      </c>
      <c r="P98" s="308"/>
      <c r="Q98" s="309"/>
      <c r="R98" s="309"/>
      <c r="S98" s="311"/>
      <c r="T98" s="247"/>
      <c r="U98" s="247"/>
      <c r="V98" s="247"/>
      <c r="W98" s="246"/>
      <c r="X98" s="246"/>
      <c r="Y98" s="248"/>
      <c r="Z98" s="246"/>
      <c r="AA98" s="248"/>
      <c r="AB98" s="246"/>
      <c r="AC98" s="248"/>
      <c r="AD98" s="246"/>
      <c r="AE98" s="248"/>
      <c r="AF98" s="246"/>
      <c r="AG98" s="246"/>
      <c r="AH98" s="246"/>
      <c r="AI98" s="248"/>
    </row>
    <row r="99" spans="1:35" ht="15" customHeight="1">
      <c r="A99" s="270"/>
      <c r="B99" s="271"/>
      <c r="C99" s="313" t="s">
        <v>232</v>
      </c>
      <c r="D99" s="314" t="s">
        <v>201</v>
      </c>
      <c r="E99" s="234"/>
      <c r="F99" s="296"/>
      <c r="G99" s="283">
        <f t="shared" si="4"/>
        <v>-101866</v>
      </c>
      <c r="H99" s="276"/>
      <c r="I99" s="275">
        <v>1650</v>
      </c>
      <c r="J99" s="277">
        <f t="shared" si="5"/>
        <v>109164</v>
      </c>
      <c r="K99" s="278"/>
      <c r="L99" s="279"/>
      <c r="M99" s="280"/>
      <c r="N99" s="280"/>
      <c r="O99" s="281"/>
      <c r="P99" s="282"/>
      <c r="Q99" s="279">
        <v>1650</v>
      </c>
      <c r="R99" s="279"/>
      <c r="S99" s="281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</row>
    <row r="100" spans="1:35" ht="15" customHeight="1" thickBot="1">
      <c r="A100" s="270"/>
      <c r="B100" s="271"/>
      <c r="C100" s="272">
        <v>39813</v>
      </c>
      <c r="D100" s="288" t="s">
        <v>234</v>
      </c>
      <c r="E100" s="234">
        <v>225000</v>
      </c>
      <c r="F100" s="296"/>
      <c r="G100" s="283">
        <f t="shared" si="4"/>
        <v>123134</v>
      </c>
      <c r="H100" s="276"/>
      <c r="I100" s="275"/>
      <c r="J100" s="316">
        <f t="shared" si="5"/>
        <v>109164</v>
      </c>
      <c r="K100" s="317"/>
      <c r="L100" s="318"/>
      <c r="M100" s="319"/>
      <c r="N100" s="319">
        <v>225000</v>
      </c>
      <c r="O100" s="320"/>
      <c r="P100" s="321"/>
      <c r="Q100" s="318"/>
      <c r="R100" s="318"/>
      <c r="S100" s="320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</row>
    <row r="101" spans="1:35" ht="15" customHeight="1" thickTop="1">
      <c r="A101" s="322" t="s">
        <v>235</v>
      </c>
      <c r="B101" s="323"/>
      <c r="C101" s="324"/>
      <c r="D101" s="325">
        <f>SUM(E101:S101)</f>
        <v>2186024</v>
      </c>
      <c r="E101" s="326">
        <f>SUM(E7:E100)</f>
        <v>821000</v>
      </c>
      <c r="F101" s="327"/>
      <c r="G101" s="328"/>
      <c r="H101" s="329">
        <f>SUM(H7:H100)</f>
        <v>500277</v>
      </c>
      <c r="I101" s="330"/>
      <c r="J101" s="331"/>
      <c r="K101" s="332"/>
      <c r="L101" s="333"/>
      <c r="M101" s="334"/>
      <c r="N101" s="334"/>
      <c r="O101" s="335"/>
      <c r="P101" s="332">
        <f>SUM(P6:P100)</f>
        <v>17191</v>
      </c>
      <c r="Q101" s="334">
        <f>SUM(Q6:Q100)</f>
        <v>58412</v>
      </c>
      <c r="R101" s="334">
        <f>SUM(R6:R100)</f>
        <v>740644</v>
      </c>
      <c r="S101" s="336">
        <f>SUM(S6:S100)</f>
        <v>48500</v>
      </c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</row>
    <row r="102" spans="1:35" ht="15" customHeight="1" thickBot="1">
      <c r="A102" s="337"/>
      <c r="B102" s="338"/>
      <c r="C102" s="339"/>
      <c r="D102" s="340">
        <f>SUM(E102:S102)</f>
        <v>2186024</v>
      </c>
      <c r="E102" s="341"/>
      <c r="F102" s="342">
        <f>SUM(F7:F100)</f>
        <v>585335</v>
      </c>
      <c r="G102" s="343"/>
      <c r="H102" s="344"/>
      <c r="I102" s="342">
        <f>SUM(I7:I100)</f>
        <v>439412</v>
      </c>
      <c r="J102" s="345"/>
      <c r="K102" s="346">
        <f>SUM(K6:K100)</f>
        <v>231000</v>
      </c>
      <c r="L102" s="347">
        <f>SUM(L6:L100)</f>
        <v>205000</v>
      </c>
      <c r="M102" s="347">
        <f>SUM(M6:M100)</f>
        <v>300000</v>
      </c>
      <c r="N102" s="347">
        <f>SUM(N6:N100)</f>
        <v>425000</v>
      </c>
      <c r="O102" s="348">
        <f>SUM(O6:O100)</f>
        <v>277</v>
      </c>
      <c r="P102" s="349"/>
      <c r="Q102" s="350"/>
      <c r="R102" s="350"/>
      <c r="S102" s="351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</row>
    <row r="103" spans="1:35" ht="15" customHeight="1">
      <c r="A103" s="352"/>
      <c r="B103" s="353"/>
      <c r="C103" s="354"/>
      <c r="D103" s="355"/>
      <c r="E103" s="356"/>
      <c r="F103" s="356"/>
      <c r="G103" s="356"/>
      <c r="H103" s="357"/>
      <c r="I103" s="356"/>
      <c r="J103" s="358"/>
      <c r="K103" s="284"/>
      <c r="L103" s="284"/>
      <c r="M103" s="284"/>
      <c r="N103" s="284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</row>
    <row r="104" spans="1:35" ht="15" customHeight="1">
      <c r="A104" s="352"/>
      <c r="B104" s="353"/>
      <c r="C104" s="354"/>
      <c r="D104" s="355"/>
      <c r="E104" s="356"/>
      <c r="F104" s="356"/>
      <c r="G104" s="356"/>
      <c r="H104" s="357"/>
      <c r="I104" s="356"/>
      <c r="J104" s="358"/>
      <c r="K104" s="284"/>
      <c r="L104" s="284"/>
      <c r="M104" s="284"/>
      <c r="N104" s="284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</row>
    <row r="105" spans="2:35" ht="12.75">
      <c r="B105" s="360"/>
      <c r="C105" s="361"/>
      <c r="D105" s="362"/>
      <c r="K105" s="284"/>
      <c r="L105" s="248"/>
      <c r="M105" s="284"/>
      <c r="N105" s="284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</row>
    <row r="106" spans="1:35" ht="12.75">
      <c r="A106" s="363" t="s">
        <v>236</v>
      </c>
      <c r="D106" s="362"/>
      <c r="E106" s="365"/>
      <c r="F106" s="362"/>
      <c r="G106" s="366" t="s">
        <v>237</v>
      </c>
      <c r="I106" s="367">
        <f>E101+H101-160000</f>
        <v>1161277</v>
      </c>
      <c r="J106" s="368"/>
      <c r="K106" s="284"/>
      <c r="L106" s="248"/>
      <c r="M106" s="284"/>
      <c r="N106" s="284"/>
      <c r="O106" s="248"/>
      <c r="P106" s="248"/>
      <c r="Q106" s="248"/>
      <c r="R106" s="284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</row>
    <row r="107" spans="2:35" ht="12.75">
      <c r="B107" s="360"/>
      <c r="C107" s="369" t="s">
        <v>172</v>
      </c>
      <c r="D107" s="362" t="s">
        <v>172</v>
      </c>
      <c r="E107" s="365">
        <f>E15+E27+E31+E51+E57+E77+E85+E94</f>
        <v>231000</v>
      </c>
      <c r="F107" s="362"/>
      <c r="G107" s="366" t="s">
        <v>238</v>
      </c>
      <c r="I107" s="367">
        <f>F102+I102-160000</f>
        <v>864747</v>
      </c>
      <c r="J107" s="368"/>
      <c r="K107" s="284"/>
      <c r="L107" s="248"/>
      <c r="M107" s="284"/>
      <c r="N107" s="284"/>
      <c r="O107" s="248"/>
      <c r="P107" s="248"/>
      <c r="Q107" s="248"/>
      <c r="R107" s="284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</row>
    <row r="108" spans="1:35" ht="12.75">
      <c r="A108" s="370"/>
      <c r="B108" s="360"/>
      <c r="C108" s="371" t="s">
        <v>185</v>
      </c>
      <c r="D108" s="362" t="s">
        <v>239</v>
      </c>
      <c r="E108" s="372">
        <f>H81</f>
        <v>50000</v>
      </c>
      <c r="F108" s="362"/>
      <c r="G108" s="362"/>
      <c r="H108" s="362"/>
      <c r="I108" s="372"/>
      <c r="J108" s="368"/>
      <c r="K108" s="284"/>
      <c r="L108" s="248"/>
      <c r="M108" s="284"/>
      <c r="N108" s="284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</row>
    <row r="109" spans="1:35" ht="12.75">
      <c r="A109" s="370"/>
      <c r="B109" s="360"/>
      <c r="C109" s="371" t="s">
        <v>186</v>
      </c>
      <c r="D109" s="362" t="s">
        <v>240</v>
      </c>
      <c r="E109" s="372">
        <f>H80+H42</f>
        <v>200000</v>
      </c>
      <c r="F109" s="362"/>
      <c r="G109" s="362"/>
      <c r="H109" s="362"/>
      <c r="I109" s="362"/>
      <c r="J109" s="368"/>
      <c r="K109" s="284"/>
      <c r="L109" s="248"/>
      <c r="M109" s="284"/>
      <c r="N109" s="284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</row>
    <row r="110" spans="1:35" ht="12.75">
      <c r="A110" s="370"/>
      <c r="B110" s="360"/>
      <c r="C110" s="371" t="s">
        <v>185</v>
      </c>
      <c r="D110" s="373" t="s">
        <v>241</v>
      </c>
      <c r="E110" s="372">
        <f>H40+H88+H89</f>
        <v>250000</v>
      </c>
      <c r="F110" s="373"/>
      <c r="G110" s="373"/>
      <c r="H110" s="362"/>
      <c r="I110" s="362"/>
      <c r="J110" s="368"/>
      <c r="K110" s="284"/>
      <c r="L110" s="248"/>
      <c r="M110" s="284"/>
      <c r="N110" s="284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</row>
    <row r="111" spans="1:35" ht="12.75">
      <c r="A111" s="370"/>
      <c r="B111" s="360"/>
      <c r="C111" s="371" t="s">
        <v>186</v>
      </c>
      <c r="D111" s="373" t="s">
        <v>242</v>
      </c>
      <c r="E111" s="372">
        <f>E100</f>
        <v>225000</v>
      </c>
      <c r="F111" s="373"/>
      <c r="G111" s="373"/>
      <c r="H111" s="362"/>
      <c r="I111" s="362"/>
      <c r="J111" s="368"/>
      <c r="K111" s="284"/>
      <c r="L111" s="248"/>
      <c r="M111" s="284"/>
      <c r="N111" s="284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</row>
    <row r="112" spans="1:35" ht="12.75">
      <c r="A112" s="370"/>
      <c r="B112" s="360"/>
      <c r="C112" s="374" t="s">
        <v>243</v>
      </c>
      <c r="D112" s="373" t="s">
        <v>203</v>
      </c>
      <c r="E112" s="372">
        <f>E86+E78+E58+E52+E32+E28+E16+E95</f>
        <v>177500</v>
      </c>
      <c r="F112" s="373"/>
      <c r="G112" s="373"/>
      <c r="H112" s="362"/>
      <c r="I112" s="362"/>
      <c r="J112" s="368"/>
      <c r="K112" s="284"/>
      <c r="L112" s="248"/>
      <c r="M112" s="284"/>
      <c r="N112" s="284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</row>
    <row r="113" spans="1:35" ht="12.75">
      <c r="A113" s="370"/>
      <c r="B113" s="360"/>
      <c r="C113" s="374"/>
      <c r="D113" s="362" t="s">
        <v>197</v>
      </c>
      <c r="E113" s="372">
        <f>E9+E10+E62+E63+E64+E83</f>
        <v>27500</v>
      </c>
      <c r="F113" s="362"/>
      <c r="G113" s="362"/>
      <c r="H113" s="362"/>
      <c r="I113" s="362"/>
      <c r="J113" s="368"/>
      <c r="K113" s="284"/>
      <c r="L113" s="248"/>
      <c r="M113" s="284"/>
      <c r="N113" s="284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</row>
    <row r="114" spans="1:35" ht="12.75">
      <c r="A114" s="370"/>
      <c r="B114" s="360"/>
      <c r="C114" s="371" t="s">
        <v>175</v>
      </c>
      <c r="D114" s="362" t="s">
        <v>233</v>
      </c>
      <c r="E114" s="372">
        <f>H98</f>
        <v>277</v>
      </c>
      <c r="F114" s="362"/>
      <c r="G114" s="362"/>
      <c r="H114" s="362"/>
      <c r="I114" s="362"/>
      <c r="J114" s="368"/>
      <c r="K114" s="284"/>
      <c r="L114" s="248"/>
      <c r="M114" s="284"/>
      <c r="N114" s="284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</row>
    <row r="115" spans="1:35" ht="12.75">
      <c r="A115" s="370"/>
      <c r="B115" s="360"/>
      <c r="C115" s="361"/>
      <c r="D115" s="375" t="s">
        <v>244</v>
      </c>
      <c r="E115" s="376">
        <f>SUM(E106:E114)</f>
        <v>1161277</v>
      </c>
      <c r="F115" s="377"/>
      <c r="G115" s="377"/>
      <c r="H115" s="377"/>
      <c r="I115" s="377"/>
      <c r="J115" s="378"/>
      <c r="K115" s="284"/>
      <c r="L115" s="248"/>
      <c r="M115" s="284"/>
      <c r="N115" s="284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</row>
    <row r="116" spans="1:35" ht="12.75">
      <c r="A116" s="370"/>
      <c r="B116" s="360"/>
      <c r="C116" s="361"/>
      <c r="D116" s="375"/>
      <c r="E116" s="376"/>
      <c r="F116" s="377"/>
      <c r="G116" s="377"/>
      <c r="H116" s="377"/>
      <c r="I116" s="377"/>
      <c r="J116" s="378"/>
      <c r="K116" s="284"/>
      <c r="L116" s="248"/>
      <c r="M116" s="284"/>
      <c r="N116" s="284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</row>
    <row r="117" spans="1:35" ht="12.75">
      <c r="A117" s="379" t="s">
        <v>245</v>
      </c>
      <c r="B117" s="360"/>
      <c r="C117" s="361"/>
      <c r="D117" s="362"/>
      <c r="E117" s="372"/>
      <c r="F117" s="362"/>
      <c r="G117" s="362"/>
      <c r="H117" s="362"/>
      <c r="I117" s="362"/>
      <c r="J117" s="368"/>
      <c r="K117" s="284"/>
      <c r="L117" s="248"/>
      <c r="M117" s="284"/>
      <c r="N117" s="284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</row>
    <row r="118" spans="1:35" ht="12.75">
      <c r="A118" s="380" t="s">
        <v>246</v>
      </c>
      <c r="B118" s="381"/>
      <c r="C118" s="369" t="s">
        <v>247</v>
      </c>
      <c r="D118" s="362" t="s">
        <v>201</v>
      </c>
      <c r="E118" s="372">
        <f>I14+I24+I26+I29+I35+I38+I46+I56+I76+I84+I41+I99</f>
        <v>18412</v>
      </c>
      <c r="F118" s="362"/>
      <c r="G118" s="362"/>
      <c r="H118" s="362"/>
      <c r="I118" s="362"/>
      <c r="J118" s="368"/>
      <c r="K118" s="284"/>
      <c r="L118" s="248"/>
      <c r="M118" s="284"/>
      <c r="N118" s="284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</row>
    <row r="119" spans="1:35" ht="12.75">
      <c r="A119" s="382"/>
      <c r="B119" s="381"/>
      <c r="C119" s="371" t="s">
        <v>248</v>
      </c>
      <c r="D119" s="362" t="s">
        <v>249</v>
      </c>
      <c r="E119" s="372">
        <f>F12+F25+F34+F37+F44+F60+F69</f>
        <v>15191</v>
      </c>
      <c r="F119" s="362"/>
      <c r="G119" s="362"/>
      <c r="H119" s="304"/>
      <c r="I119" s="304"/>
      <c r="J119" s="383"/>
      <c r="K119" s="284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</row>
    <row r="120" spans="1:35" ht="12.75">
      <c r="A120" s="382"/>
      <c r="B120" s="381"/>
      <c r="C120" s="371" t="s">
        <v>247</v>
      </c>
      <c r="D120" s="362" t="s">
        <v>199</v>
      </c>
      <c r="E120" s="384">
        <f>F11+F68+F79</f>
        <v>40000</v>
      </c>
      <c r="F120" s="362"/>
      <c r="G120" s="362"/>
      <c r="H120" s="385"/>
      <c r="I120" s="385"/>
      <c r="K120" s="284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</row>
    <row r="121" spans="1:35" ht="12.75">
      <c r="A121" s="382" t="s">
        <v>250</v>
      </c>
      <c r="B121" s="381"/>
      <c r="C121" s="371" t="s">
        <v>251</v>
      </c>
      <c r="D121" s="362" t="s">
        <v>195</v>
      </c>
      <c r="E121" s="372">
        <f>F8+F13+F17+F20+F39+F43+F53+F59+F67+F71+F72+F74+F87+F90+F97+F91</f>
        <v>198600</v>
      </c>
      <c r="F121" s="362"/>
      <c r="G121" s="362"/>
      <c r="H121" s="386"/>
      <c r="I121" s="386"/>
      <c r="J121" s="387"/>
      <c r="K121" s="284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</row>
    <row r="122" spans="1:35" ht="12.75">
      <c r="A122" s="382"/>
      <c r="B122" s="381"/>
      <c r="C122" s="371" t="s">
        <v>251</v>
      </c>
      <c r="D122" s="362" t="s">
        <v>252</v>
      </c>
      <c r="E122" s="372">
        <f>F30+F33+F45+F54+F70+I61+I65+F18+F21+F22+I47+I48+I49+I50+F75+F36+I93+F96</f>
        <v>542044</v>
      </c>
      <c r="F122" s="362"/>
      <c r="G122" s="362"/>
      <c r="H122" s="386"/>
      <c r="I122" s="386"/>
      <c r="J122" s="387"/>
      <c r="K122" s="284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</row>
    <row r="123" spans="1:35" ht="12.75">
      <c r="A123" s="382"/>
      <c r="B123" s="381"/>
      <c r="C123" s="371" t="s">
        <v>253</v>
      </c>
      <c r="D123" s="362" t="s">
        <v>254</v>
      </c>
      <c r="E123" s="372">
        <f>F7+F19+F73+I66+F55</f>
        <v>50500</v>
      </c>
      <c r="F123" s="362"/>
      <c r="G123" s="362"/>
      <c r="H123" s="386"/>
      <c r="I123" s="386"/>
      <c r="J123" s="387"/>
      <c r="K123" s="284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</row>
    <row r="124" spans="1:35" ht="12.75">
      <c r="A124" s="370"/>
      <c r="B124" s="360"/>
      <c r="C124" s="388"/>
      <c r="D124" s="389" t="s">
        <v>193</v>
      </c>
      <c r="E124" s="390">
        <f>F6</f>
        <v>167300</v>
      </c>
      <c r="F124" s="362"/>
      <c r="G124" s="362"/>
      <c r="H124" s="386"/>
      <c r="I124" s="386"/>
      <c r="J124" s="387"/>
      <c r="K124" s="284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</row>
    <row r="125" spans="1:35" ht="12.75">
      <c r="A125" s="370"/>
      <c r="B125" s="360"/>
      <c r="C125" s="388"/>
      <c r="D125" s="375" t="s">
        <v>244</v>
      </c>
      <c r="E125" s="376">
        <f>SUM(E118:E123)</f>
        <v>864747</v>
      </c>
      <c r="F125" s="362"/>
      <c r="G125" s="362"/>
      <c r="H125" s="386"/>
      <c r="I125" s="386"/>
      <c r="J125" s="387"/>
      <c r="K125" s="284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</row>
    <row r="126" spans="1:35" ht="12.75">
      <c r="A126" s="370"/>
      <c r="B126" s="360"/>
      <c r="C126" s="388"/>
      <c r="D126" s="362"/>
      <c r="E126" s="362"/>
      <c r="F126" s="362"/>
      <c r="G126" s="362"/>
      <c r="H126" s="391"/>
      <c r="I126" s="391"/>
      <c r="J126" s="392"/>
      <c r="K126" s="284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</row>
    <row r="127" spans="1:35" ht="12.75">
      <c r="A127" s="370" t="s">
        <v>255</v>
      </c>
      <c r="B127" s="360"/>
      <c r="C127" s="388"/>
      <c r="D127" s="362"/>
      <c r="E127" s="362"/>
      <c r="F127" s="362"/>
      <c r="G127" s="362"/>
      <c r="H127" s="385"/>
      <c r="I127" s="385"/>
      <c r="K127" s="284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</row>
    <row r="128" spans="1:35" ht="12.75">
      <c r="A128" s="370"/>
      <c r="B128" s="360"/>
      <c r="C128" s="388"/>
      <c r="D128" s="362"/>
      <c r="E128" s="362"/>
      <c r="F128" s="362"/>
      <c r="G128" s="362"/>
      <c r="K128" s="393"/>
      <c r="L128" s="394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</row>
    <row r="129" spans="1:35" ht="12.75">
      <c r="A129" s="370"/>
      <c r="B129" s="360"/>
      <c r="C129" s="361"/>
      <c r="D129" s="395"/>
      <c r="E129" s="391"/>
      <c r="F129" s="391"/>
      <c r="G129" s="391"/>
      <c r="K129" s="246"/>
      <c r="L129" s="246"/>
      <c r="M129" s="246"/>
      <c r="N129" s="396"/>
      <c r="O129" s="396"/>
      <c r="P129" s="394"/>
      <c r="Q129" s="247"/>
      <c r="R129" s="247"/>
      <c r="S129" s="247"/>
      <c r="T129" s="247"/>
      <c r="U129" s="247"/>
      <c r="V129" s="247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</row>
    <row r="130" spans="1:35" ht="12.75">
      <c r="A130" s="370"/>
      <c r="B130" s="360"/>
      <c r="C130" s="361"/>
      <c r="D130" s="362"/>
      <c r="K130" s="284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</row>
    <row r="131" spans="1:35" ht="12.75">
      <c r="A131" s="370"/>
      <c r="B131" s="360"/>
      <c r="C131" s="361"/>
      <c r="D131" s="397"/>
      <c r="E131" s="397"/>
      <c r="F131" s="397"/>
      <c r="G131" s="397"/>
      <c r="H131" s="398"/>
      <c r="I131" s="398"/>
      <c r="J131" s="398"/>
      <c r="K131" s="284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</row>
    <row r="132" spans="1:35" ht="12.75">
      <c r="A132" s="370"/>
      <c r="B132" s="360"/>
      <c r="E132" s="397"/>
      <c r="F132" s="397"/>
      <c r="G132" s="397"/>
      <c r="H132" s="398"/>
      <c r="I132" s="398"/>
      <c r="J132" s="398"/>
      <c r="K132" s="284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</row>
    <row r="133" spans="1:35" ht="12.75">
      <c r="A133" s="370"/>
      <c r="B133" s="360"/>
      <c r="E133" s="303"/>
      <c r="F133" s="303"/>
      <c r="G133" s="303"/>
      <c r="H133" s="398"/>
      <c r="I133" s="398"/>
      <c r="J133" s="398"/>
      <c r="K133" s="284"/>
      <c r="L133" s="248"/>
      <c r="M133" s="284"/>
      <c r="N133" s="284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</row>
    <row r="134" spans="1:35" ht="12.75">
      <c r="A134" s="370"/>
      <c r="B134" s="360"/>
      <c r="C134" s="361"/>
      <c r="D134" s="399"/>
      <c r="E134" s="400"/>
      <c r="F134" s="400"/>
      <c r="G134" s="400"/>
      <c r="H134" s="400"/>
      <c r="I134" s="400"/>
      <c r="J134" s="400"/>
      <c r="K134" s="284"/>
      <c r="L134" s="248"/>
      <c r="M134" s="284"/>
      <c r="N134" s="284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</row>
    <row r="135" spans="1:35" ht="12.75">
      <c r="A135" s="370"/>
      <c r="B135" s="360"/>
      <c r="C135" s="361"/>
      <c r="D135" s="401"/>
      <c r="E135" s="402"/>
      <c r="F135" s="402"/>
      <c r="G135" s="402"/>
      <c r="H135" s="176"/>
      <c r="I135" s="176"/>
      <c r="K135" s="284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</row>
    <row r="136" spans="1:35" ht="12.75">
      <c r="A136" s="370"/>
      <c r="B136" s="360"/>
      <c r="C136" s="361"/>
      <c r="D136" s="362"/>
      <c r="K136" s="284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</row>
    <row r="137" spans="3:35" ht="12.75">
      <c r="C137" s="361"/>
      <c r="D137" s="403"/>
      <c r="E137" s="404"/>
      <c r="F137" s="404"/>
      <c r="G137" s="404"/>
      <c r="H137" s="405"/>
      <c r="I137" s="405"/>
      <c r="J137" s="404"/>
      <c r="K137" s="284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</row>
    <row r="138" spans="3:35" ht="12.75">
      <c r="C138" s="361"/>
      <c r="D138" s="362"/>
      <c r="K138" s="284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</row>
    <row r="139" spans="3:35" ht="12.75">
      <c r="C139" s="361"/>
      <c r="D139" s="362"/>
      <c r="K139" s="284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</row>
    <row r="140" spans="3:35" ht="12.75">
      <c r="C140" s="361"/>
      <c r="D140" s="362"/>
      <c r="K140" s="284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</row>
    <row r="141" spans="3:35" ht="12.75">
      <c r="C141" s="361"/>
      <c r="D141" s="362"/>
      <c r="K141" s="284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</row>
    <row r="142" spans="3:35" ht="12.75">
      <c r="C142" s="361"/>
      <c r="D142" s="362"/>
      <c r="K142" s="284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</row>
    <row r="143" spans="3:35" ht="12.75">
      <c r="C143" s="361"/>
      <c r="D143" s="362"/>
      <c r="K143" s="284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</row>
    <row r="144" spans="3:35" ht="12.75">
      <c r="C144" s="361"/>
      <c r="D144" s="362"/>
      <c r="K144" s="284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</row>
    <row r="145" spans="3:35" ht="12.75">
      <c r="C145" s="361"/>
      <c r="D145" s="362"/>
      <c r="K145" s="284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</row>
    <row r="146" spans="3:35" ht="12.75">
      <c r="C146" s="361"/>
      <c r="D146" s="362"/>
      <c r="K146" s="284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</row>
    <row r="147" spans="3:35" ht="12.75">
      <c r="C147" s="361"/>
      <c r="D147" s="362"/>
      <c r="K147" s="284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</row>
    <row r="148" spans="3:35" ht="12.75">
      <c r="C148" s="361"/>
      <c r="D148" s="362"/>
      <c r="K148" s="284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</row>
    <row r="149" spans="3:35" ht="12.75">
      <c r="C149" s="361"/>
      <c r="D149" s="362"/>
      <c r="K149" s="284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</row>
    <row r="150" spans="3:35" ht="12.75">
      <c r="C150" s="361"/>
      <c r="D150" s="362"/>
      <c r="K150" s="284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</row>
    <row r="151" spans="3:35" ht="12.75">
      <c r="C151" s="361"/>
      <c r="D151" s="362"/>
      <c r="K151" s="284"/>
      <c r="L151" s="248"/>
      <c r="M151" s="284"/>
      <c r="N151" s="284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</row>
    <row r="152" spans="3:35" ht="12.75">
      <c r="C152" s="361"/>
      <c r="D152" s="362"/>
      <c r="K152" s="284"/>
      <c r="L152" s="248"/>
      <c r="M152" s="284"/>
      <c r="N152" s="284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</row>
    <row r="153" spans="3:35" ht="12.75">
      <c r="C153" s="361"/>
      <c r="D153" s="362"/>
      <c r="K153" s="284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</row>
    <row r="154" spans="3:35" ht="12.75">
      <c r="C154" s="361"/>
      <c r="D154" s="362"/>
      <c r="K154" s="284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</row>
    <row r="155" spans="3:35" ht="12.75">
      <c r="C155" s="361"/>
      <c r="D155" s="362"/>
      <c r="K155" s="284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</row>
    <row r="156" spans="3:35" ht="12.75">
      <c r="C156" s="361"/>
      <c r="D156" s="362"/>
      <c r="K156" s="284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</row>
    <row r="157" spans="3:35" ht="12.75">
      <c r="C157" s="361"/>
      <c r="D157" s="362"/>
      <c r="K157" s="284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</row>
    <row r="158" spans="3:35" ht="12.75">
      <c r="C158" s="361"/>
      <c r="D158" s="362"/>
      <c r="K158" s="284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</row>
    <row r="159" spans="3:35" ht="12.75">
      <c r="C159" s="361"/>
      <c r="D159" s="362"/>
      <c r="K159" s="284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</row>
    <row r="160" spans="3:35" ht="12.75">
      <c r="C160" s="361"/>
      <c r="D160" s="362"/>
      <c r="K160" s="284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</row>
    <row r="161" spans="3:35" ht="12.75">
      <c r="C161" s="361"/>
      <c r="D161" s="362"/>
      <c r="K161" s="284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84"/>
      <c r="AG161" s="248"/>
      <c r="AH161" s="248"/>
      <c r="AI161" s="248"/>
    </row>
    <row r="162" spans="3:35" ht="12.75">
      <c r="C162" s="361"/>
      <c r="D162" s="362"/>
      <c r="K162" s="284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</row>
    <row r="163" spans="3:35" ht="12.75">
      <c r="C163" s="361"/>
      <c r="D163" s="362"/>
      <c r="K163" s="284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</row>
    <row r="164" spans="3:35" ht="12.75">
      <c r="C164" s="361"/>
      <c r="D164" s="362"/>
      <c r="K164" s="284"/>
      <c r="L164" s="248"/>
      <c r="M164" s="284"/>
      <c r="N164" s="284"/>
      <c r="O164" s="284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</row>
    <row r="165" spans="3:4" ht="12.75">
      <c r="C165" s="361"/>
      <c r="D165" s="362"/>
    </row>
    <row r="166" spans="3:4" ht="12.75">
      <c r="C166" s="361"/>
      <c r="D166" s="362"/>
    </row>
    <row r="167" spans="3:4" ht="12.75">
      <c r="C167" s="361"/>
      <c r="D167" s="362"/>
    </row>
    <row r="168" spans="3:4" ht="12.75">
      <c r="C168" s="361"/>
      <c r="D168" s="362"/>
    </row>
    <row r="169" spans="3:4" ht="12.75">
      <c r="C169" s="361"/>
      <c r="D169" s="362"/>
    </row>
    <row r="170" spans="3:4" ht="12.75">
      <c r="C170" s="361"/>
      <c r="D170" s="362"/>
    </row>
    <row r="171" spans="3:4" ht="12.75">
      <c r="C171" s="361"/>
      <c r="D171" s="362"/>
    </row>
    <row r="172" spans="3:4" ht="12.75">
      <c r="C172" s="361"/>
      <c r="D172" s="362"/>
    </row>
    <row r="173" spans="3:4" ht="12.75">
      <c r="C173" s="361"/>
      <c r="D173" s="362"/>
    </row>
    <row r="174" spans="3:4" ht="12.75">
      <c r="C174" s="361"/>
      <c r="D174" s="362"/>
    </row>
    <row r="175" spans="3:4" ht="12.75">
      <c r="C175" s="361"/>
      <c r="D175" s="362"/>
    </row>
    <row r="176" spans="3:4" ht="12.75">
      <c r="C176" s="361"/>
      <c r="D176" s="362"/>
    </row>
    <row r="177" spans="3:4" ht="12.75">
      <c r="C177" s="361"/>
      <c r="D177" s="362"/>
    </row>
    <row r="178" spans="3:4" ht="12.75">
      <c r="C178" s="361"/>
      <c r="D178" s="362"/>
    </row>
    <row r="179" spans="3:4" ht="12.75">
      <c r="C179" s="361"/>
      <c r="D179" s="362"/>
    </row>
    <row r="180" spans="3:4" ht="12.75">
      <c r="C180" s="361"/>
      <c r="D180" s="362"/>
    </row>
    <row r="181" spans="3:4" ht="12.75">
      <c r="C181" s="361"/>
      <c r="D181" s="362"/>
    </row>
    <row r="182" spans="3:4" ht="12.75">
      <c r="C182" s="361"/>
      <c r="D182" s="362"/>
    </row>
    <row r="183" spans="3:4" ht="12.75">
      <c r="C183" s="361"/>
      <c r="D183" s="362"/>
    </row>
    <row r="184" spans="3:4" ht="12.75">
      <c r="C184" s="361"/>
      <c r="D184" s="362"/>
    </row>
    <row r="185" spans="3:4" ht="12.75">
      <c r="C185" s="361"/>
      <c r="D185" s="362"/>
    </row>
    <row r="186" spans="3:4" ht="12.75">
      <c r="C186" s="361"/>
      <c r="D186" s="362"/>
    </row>
    <row r="187" spans="3:4" ht="12.75">
      <c r="C187" s="361"/>
      <c r="D187" s="362"/>
    </row>
    <row r="188" spans="3:4" ht="12.75">
      <c r="C188" s="361"/>
      <c r="D188" s="362"/>
    </row>
    <row r="189" spans="3:4" ht="12.75">
      <c r="C189" s="361"/>
      <c r="D189" s="362"/>
    </row>
    <row r="190" spans="3:4" ht="12.75">
      <c r="C190" s="361"/>
      <c r="D190" s="362"/>
    </row>
    <row r="191" spans="3:4" ht="12.75">
      <c r="C191" s="361"/>
      <c r="D191" s="362"/>
    </row>
    <row r="192" spans="3:4" ht="12.75">
      <c r="C192" s="361"/>
      <c r="D192" s="362"/>
    </row>
    <row r="193" spans="3:4" ht="12.75">
      <c r="C193" s="361"/>
      <c r="D193" s="362"/>
    </row>
    <row r="194" spans="3:4" ht="12.75">
      <c r="C194" s="361"/>
      <c r="D194" s="362"/>
    </row>
    <row r="195" spans="3:4" ht="12.75">
      <c r="C195" s="361"/>
      <c r="D195" s="362"/>
    </row>
    <row r="196" ht="12.75">
      <c r="D196" s="362"/>
    </row>
    <row r="197" ht="12.75">
      <c r="D197" s="362"/>
    </row>
    <row r="198" ht="12.75">
      <c r="D198" s="362"/>
    </row>
    <row r="199" ht="12.75">
      <c r="D199" s="362"/>
    </row>
    <row r="200" ht="12.75">
      <c r="D200" s="362"/>
    </row>
    <row r="201" ht="12.75">
      <c r="D201" s="362"/>
    </row>
    <row r="202" ht="12.75">
      <c r="D202" s="362"/>
    </row>
    <row r="203" ht="12.75">
      <c r="D203" s="362"/>
    </row>
    <row r="204" ht="12.75">
      <c r="D204" s="362"/>
    </row>
    <row r="205" ht="12.75">
      <c r="D205" s="362"/>
    </row>
    <row r="206" ht="12.75">
      <c r="D206" s="362"/>
    </row>
    <row r="207" ht="12.75">
      <c r="D207" s="362"/>
    </row>
    <row r="208" ht="12.75">
      <c r="D208" s="362"/>
    </row>
    <row r="209" ht="12.75">
      <c r="D209" s="362"/>
    </row>
    <row r="210" ht="12.75">
      <c r="D210" s="362"/>
    </row>
    <row r="211" ht="12.75">
      <c r="D211" s="362"/>
    </row>
    <row r="212" ht="12.75">
      <c r="D212" s="362"/>
    </row>
    <row r="213" ht="12.75">
      <c r="D213" s="362"/>
    </row>
    <row r="214" ht="12.75">
      <c r="D214" s="362"/>
    </row>
    <row r="215" ht="12.75">
      <c r="D215" s="362"/>
    </row>
    <row r="216" ht="12.75">
      <c r="D216" s="362"/>
    </row>
    <row r="217" ht="12.75">
      <c r="D217" s="362"/>
    </row>
    <row r="218" ht="12.75">
      <c r="D218" s="362"/>
    </row>
    <row r="219" ht="12.75">
      <c r="D219" s="362"/>
    </row>
    <row r="220" ht="12.75">
      <c r="D220" s="362"/>
    </row>
    <row r="221" ht="12.75">
      <c r="D221" s="362"/>
    </row>
    <row r="222" ht="12.75">
      <c r="D222" s="362"/>
    </row>
    <row r="223" ht="12.75">
      <c r="D223" s="362"/>
    </row>
    <row r="224" ht="12.75">
      <c r="D224" s="362"/>
    </row>
    <row r="225" ht="12.75">
      <c r="D225" s="362"/>
    </row>
    <row r="226" ht="12.75">
      <c r="D226" s="362"/>
    </row>
    <row r="227" ht="12.75">
      <c r="D227" s="362"/>
    </row>
    <row r="228" ht="12.75">
      <c r="D228" s="362"/>
    </row>
    <row r="229" ht="12.75">
      <c r="D229" s="362"/>
    </row>
    <row r="230" ht="12.75">
      <c r="D230" s="362"/>
    </row>
    <row r="231" ht="12.75">
      <c r="D231" s="362"/>
    </row>
    <row r="232" ht="12.75">
      <c r="D232" s="362"/>
    </row>
    <row r="233" ht="12.75">
      <c r="D233" s="362"/>
    </row>
    <row r="234" ht="12.75">
      <c r="D234" s="362"/>
    </row>
    <row r="235" ht="12.75">
      <c r="D235" s="362"/>
    </row>
    <row r="236" ht="12.75">
      <c r="D236" s="362"/>
    </row>
    <row r="237" ht="12.75">
      <c r="D237" s="362"/>
    </row>
    <row r="238" ht="12.75">
      <c r="D238" s="362"/>
    </row>
    <row r="239" ht="12.75">
      <c r="D239" s="362"/>
    </row>
    <row r="240" ht="12.75">
      <c r="D240" s="362"/>
    </row>
    <row r="241" ht="12.75">
      <c r="D241" s="362"/>
    </row>
    <row r="242" ht="12.75">
      <c r="D242" s="362"/>
    </row>
    <row r="243" ht="12.75">
      <c r="D243" s="362"/>
    </row>
    <row r="244" ht="12.75">
      <c r="D244" s="362"/>
    </row>
    <row r="245" ht="12.75">
      <c r="D245" s="362"/>
    </row>
    <row r="246" ht="12.75">
      <c r="D246" s="362"/>
    </row>
    <row r="247" ht="12.75">
      <c r="D247" s="362"/>
    </row>
    <row r="248" ht="12.75">
      <c r="D248" s="362"/>
    </row>
    <row r="249" ht="12.75">
      <c r="D249" s="362"/>
    </row>
    <row r="250" ht="12.75">
      <c r="D250" s="362"/>
    </row>
    <row r="251" ht="12.75">
      <c r="D251" s="362"/>
    </row>
    <row r="252" ht="12.75">
      <c r="D252" s="362"/>
    </row>
    <row r="253" ht="12.75">
      <c r="D253" s="362"/>
    </row>
    <row r="254" ht="12.75">
      <c r="D254" s="362"/>
    </row>
    <row r="255" ht="12.75">
      <c r="D255" s="362"/>
    </row>
    <row r="256" ht="12.75">
      <c r="D256" s="362"/>
    </row>
    <row r="257" ht="12.75">
      <c r="D257" s="362"/>
    </row>
    <row r="258" ht="12.75">
      <c r="D258" s="362"/>
    </row>
    <row r="259" ht="12.75">
      <c r="D259" s="362"/>
    </row>
    <row r="260" ht="12.75">
      <c r="D260" s="362"/>
    </row>
    <row r="261" ht="12.75">
      <c r="D261" s="362"/>
    </row>
    <row r="262" ht="12.75">
      <c r="D262" s="362"/>
    </row>
    <row r="263" ht="12.75">
      <c r="D263" s="362"/>
    </row>
    <row r="264" ht="12.75">
      <c r="D264" s="362"/>
    </row>
    <row r="265" ht="12.75">
      <c r="D265" s="362"/>
    </row>
    <row r="266" ht="12.75">
      <c r="D266" s="362"/>
    </row>
    <row r="267" ht="12.75">
      <c r="D267" s="362"/>
    </row>
    <row r="268" ht="12.75">
      <c r="D268" s="362"/>
    </row>
    <row r="269" ht="12.75">
      <c r="D269" s="362"/>
    </row>
    <row r="270" ht="12.75">
      <c r="D270" s="362"/>
    </row>
    <row r="271" ht="12.75">
      <c r="D271" s="362"/>
    </row>
    <row r="272" ht="12.75">
      <c r="D272" s="362"/>
    </row>
    <row r="273" ht="12.75">
      <c r="D273" s="362"/>
    </row>
    <row r="274" ht="12.75">
      <c r="D274" s="362"/>
    </row>
    <row r="275" ht="12.75">
      <c r="D275" s="362"/>
    </row>
    <row r="276" ht="12.75">
      <c r="D276" s="362"/>
    </row>
    <row r="277" ht="12.75">
      <c r="D277" s="362"/>
    </row>
    <row r="278" ht="12.75">
      <c r="D278" s="362"/>
    </row>
    <row r="279" ht="12.75">
      <c r="D279" s="362"/>
    </row>
    <row r="280" ht="12.75">
      <c r="D280" s="362"/>
    </row>
    <row r="281" ht="12.75">
      <c r="D281" s="362"/>
    </row>
    <row r="282" ht="12.75">
      <c r="D282" s="362"/>
    </row>
    <row r="283" ht="12.75">
      <c r="D283" s="362"/>
    </row>
    <row r="284" ht="12.75">
      <c r="D284" s="362"/>
    </row>
    <row r="285" ht="12.75">
      <c r="D285" s="362"/>
    </row>
    <row r="286" ht="12.75">
      <c r="D286" s="362"/>
    </row>
    <row r="287" ht="12.75">
      <c r="D287" s="362"/>
    </row>
    <row r="288" ht="12.75">
      <c r="D288" s="362"/>
    </row>
    <row r="289" ht="12.75">
      <c r="D289" s="362"/>
    </row>
    <row r="290" ht="12.75">
      <c r="D290" s="362"/>
    </row>
    <row r="291" ht="12.75">
      <c r="D291" s="362"/>
    </row>
    <row r="292" ht="12.75">
      <c r="D292" s="362"/>
    </row>
    <row r="293" ht="12.75">
      <c r="D293" s="362"/>
    </row>
    <row r="294" ht="12.75">
      <c r="D294" s="362"/>
    </row>
    <row r="295" ht="12.75">
      <c r="D295" s="362"/>
    </row>
    <row r="296" ht="12.75">
      <c r="D296" s="362"/>
    </row>
    <row r="297" ht="12.75">
      <c r="D297" s="362"/>
    </row>
    <row r="298" ht="12.75">
      <c r="D298" s="362"/>
    </row>
    <row r="299" ht="12.75">
      <c r="D299" s="362"/>
    </row>
    <row r="300" ht="12.75">
      <c r="D300" s="362"/>
    </row>
    <row r="301" ht="12.75">
      <c r="D301" s="362"/>
    </row>
    <row r="302" ht="12.75">
      <c r="D302" s="362"/>
    </row>
    <row r="303" ht="12.75">
      <c r="D303" s="362"/>
    </row>
    <row r="304" ht="12.75">
      <c r="D304" s="362"/>
    </row>
    <row r="305" ht="12.75">
      <c r="D305" s="362"/>
    </row>
    <row r="306" ht="12.75">
      <c r="D306" s="362"/>
    </row>
    <row r="307" ht="12.75">
      <c r="D307" s="362"/>
    </row>
    <row r="308" ht="12.75">
      <c r="D308" s="362"/>
    </row>
    <row r="309" ht="12.75">
      <c r="D309" s="362"/>
    </row>
    <row r="310" ht="12.75">
      <c r="D310" s="362"/>
    </row>
    <row r="311" ht="12.75">
      <c r="D311" s="362"/>
    </row>
    <row r="312" ht="12.75">
      <c r="D312" s="362"/>
    </row>
    <row r="313" ht="12.75">
      <c r="D313" s="362"/>
    </row>
    <row r="314" ht="12.75">
      <c r="D314" s="362"/>
    </row>
    <row r="315" ht="12.75">
      <c r="D315" s="362"/>
    </row>
    <row r="316" ht="12.75">
      <c r="D316" s="362"/>
    </row>
    <row r="317" ht="12.75">
      <c r="D317" s="362"/>
    </row>
    <row r="318" ht="12.75">
      <c r="D318" s="362"/>
    </row>
    <row r="319" ht="12.75">
      <c r="D319" s="362"/>
    </row>
    <row r="320" ht="12.75">
      <c r="D320" s="362"/>
    </row>
    <row r="321" ht="12.75">
      <c r="D321" s="362"/>
    </row>
    <row r="322" ht="12.75">
      <c r="D322" s="362"/>
    </row>
    <row r="323" ht="12.75">
      <c r="D323" s="362"/>
    </row>
    <row r="324" ht="12.75">
      <c r="D324" s="362"/>
    </row>
    <row r="325" ht="12.75">
      <c r="D325" s="362"/>
    </row>
    <row r="326" ht="12.75">
      <c r="D326" s="362"/>
    </row>
    <row r="327" ht="12.75">
      <c r="D327" s="362"/>
    </row>
    <row r="328" ht="12.75">
      <c r="D328" s="362"/>
    </row>
    <row r="329" ht="12.75">
      <c r="D329" s="362"/>
    </row>
    <row r="330" ht="12.75">
      <c r="D330" s="362"/>
    </row>
    <row r="331" ht="12.75">
      <c r="D331" s="362"/>
    </row>
    <row r="332" ht="12.75">
      <c r="D332" s="362"/>
    </row>
    <row r="333" ht="12.75">
      <c r="D333" s="362"/>
    </row>
    <row r="334" ht="12.75">
      <c r="D334" s="362"/>
    </row>
    <row r="335" ht="12.75">
      <c r="D335" s="362"/>
    </row>
    <row r="336" ht="12.75">
      <c r="D336" s="362"/>
    </row>
    <row r="337" ht="12.75">
      <c r="D337" s="362"/>
    </row>
    <row r="338" ht="12.75">
      <c r="D338" s="362"/>
    </row>
    <row r="339" ht="12.75">
      <c r="D339" s="362"/>
    </row>
    <row r="340" ht="12.75">
      <c r="D340" s="362"/>
    </row>
    <row r="341" ht="12.75">
      <c r="D341" s="362"/>
    </row>
    <row r="342" ht="12.75">
      <c r="D342" s="362"/>
    </row>
    <row r="343" ht="12.75">
      <c r="D343" s="362"/>
    </row>
    <row r="344" ht="12.75">
      <c r="D344" s="362"/>
    </row>
    <row r="345" ht="12.75">
      <c r="D345" s="362"/>
    </row>
    <row r="346" ht="12.75">
      <c r="D346" s="362"/>
    </row>
    <row r="347" ht="12.75">
      <c r="D347" s="362"/>
    </row>
    <row r="348" ht="12.75">
      <c r="D348" s="362"/>
    </row>
    <row r="349" ht="12.75">
      <c r="D349" s="362"/>
    </row>
    <row r="350" ht="12.75">
      <c r="D350" s="362"/>
    </row>
    <row r="351" ht="12.75">
      <c r="D351" s="362"/>
    </row>
    <row r="352" ht="12.75">
      <c r="D352" s="362"/>
    </row>
    <row r="353" ht="12.75">
      <c r="D353" s="362"/>
    </row>
    <row r="354" ht="12.75">
      <c r="D354" s="362"/>
    </row>
    <row r="355" ht="12.75">
      <c r="D355" s="362"/>
    </row>
    <row r="356" ht="12.75">
      <c r="D356" s="362"/>
    </row>
    <row r="357" ht="12.75">
      <c r="D357" s="362"/>
    </row>
    <row r="358" ht="12.75">
      <c r="D358" s="362"/>
    </row>
    <row r="359" ht="12.75">
      <c r="D359" s="362"/>
    </row>
    <row r="360" ht="12.75">
      <c r="D360" s="362"/>
    </row>
    <row r="361" ht="12.75">
      <c r="D361" s="362"/>
    </row>
    <row r="362" ht="12.75">
      <c r="D362" s="362"/>
    </row>
    <row r="363" ht="12.75">
      <c r="D363" s="362"/>
    </row>
    <row r="364" ht="12.75">
      <c r="D364" s="362"/>
    </row>
    <row r="365" ht="12.75">
      <c r="D365" s="362"/>
    </row>
    <row r="366" ht="12.75">
      <c r="D366" s="362"/>
    </row>
    <row r="367" ht="12.75">
      <c r="D367" s="362"/>
    </row>
    <row r="368" ht="12.75">
      <c r="D368" s="362"/>
    </row>
    <row r="369" ht="12.75">
      <c r="D369" s="362"/>
    </row>
    <row r="370" ht="12.75">
      <c r="D370" s="362"/>
    </row>
    <row r="371" ht="12.75">
      <c r="D371" s="362"/>
    </row>
    <row r="372" ht="12.75">
      <c r="D372" s="362"/>
    </row>
    <row r="373" ht="12.75">
      <c r="D373" s="362"/>
    </row>
    <row r="374" ht="12.75">
      <c r="D374" s="362"/>
    </row>
    <row r="375" ht="12.75">
      <c r="D375" s="362"/>
    </row>
    <row r="376" ht="12.75">
      <c r="D376" s="362"/>
    </row>
    <row r="377" ht="12.75">
      <c r="D377" s="362"/>
    </row>
    <row r="378" ht="12.75">
      <c r="D378" s="362"/>
    </row>
    <row r="379" ht="12.75">
      <c r="D379" s="362"/>
    </row>
    <row r="380" ht="12.75">
      <c r="D380" s="362"/>
    </row>
    <row r="381" ht="12.75">
      <c r="D381" s="362"/>
    </row>
    <row r="382" ht="12.75">
      <c r="D382" s="362"/>
    </row>
    <row r="383" ht="12.75">
      <c r="D383" s="362"/>
    </row>
    <row r="384" ht="12.75">
      <c r="D384" s="362"/>
    </row>
    <row r="385" ht="12.75">
      <c r="D385" s="362"/>
    </row>
    <row r="386" ht="12.75">
      <c r="D386" s="362"/>
    </row>
    <row r="387" ht="12.75">
      <c r="D387" s="362"/>
    </row>
    <row r="388" ht="12.75">
      <c r="D388" s="362"/>
    </row>
    <row r="389" ht="12.75">
      <c r="D389" s="362"/>
    </row>
    <row r="390" ht="12.75">
      <c r="D390" s="362"/>
    </row>
    <row r="391" ht="12.75">
      <c r="D391" s="362"/>
    </row>
    <row r="392" ht="12.75">
      <c r="D392" s="362"/>
    </row>
    <row r="393" ht="12.75">
      <c r="D393" s="362"/>
    </row>
    <row r="394" ht="12.75">
      <c r="D394" s="362"/>
    </row>
    <row r="395" ht="12.75">
      <c r="D395" s="362"/>
    </row>
    <row r="396" ht="12.75">
      <c r="D396" s="362"/>
    </row>
    <row r="397" ht="12.75">
      <c r="D397" s="362"/>
    </row>
    <row r="398" ht="12.75">
      <c r="D398" s="362"/>
    </row>
    <row r="399" ht="12.75">
      <c r="D399" s="362"/>
    </row>
    <row r="400" ht="12.75">
      <c r="D400" s="362"/>
    </row>
    <row r="401" ht="12.75">
      <c r="D401" s="362"/>
    </row>
    <row r="402" ht="12.75">
      <c r="D402" s="362"/>
    </row>
    <row r="403" ht="12.75">
      <c r="D403" s="362"/>
    </row>
    <row r="404" ht="12.75">
      <c r="D404" s="362"/>
    </row>
    <row r="405" ht="12.75">
      <c r="D405" s="362"/>
    </row>
    <row r="406" ht="12.75">
      <c r="D406" s="362"/>
    </row>
    <row r="407" ht="12.75">
      <c r="D407" s="362"/>
    </row>
    <row r="408" ht="12.75">
      <c r="D408" s="362"/>
    </row>
    <row r="409" ht="12.75">
      <c r="D409" s="362"/>
    </row>
    <row r="410" ht="12.75">
      <c r="D410" s="362"/>
    </row>
    <row r="411" ht="12.75">
      <c r="D411" s="362"/>
    </row>
    <row r="412" ht="12.75">
      <c r="D412" s="362"/>
    </row>
    <row r="413" ht="12.75">
      <c r="D413" s="362"/>
    </row>
    <row r="414" ht="12.75">
      <c r="D414" s="362"/>
    </row>
    <row r="415" ht="12.75">
      <c r="D415" s="362"/>
    </row>
    <row r="416" ht="12.75">
      <c r="D416" s="362"/>
    </row>
    <row r="417" ht="12.75">
      <c r="D417" s="362"/>
    </row>
    <row r="418" ht="12.75">
      <c r="D418" s="362"/>
    </row>
    <row r="419" ht="12.75">
      <c r="D419" s="362"/>
    </row>
    <row r="420" ht="12.75">
      <c r="D420" s="362"/>
    </row>
    <row r="421" ht="12.75">
      <c r="D421" s="362"/>
    </row>
    <row r="422" ht="12.75">
      <c r="D422" s="362"/>
    </row>
    <row r="423" ht="12.75">
      <c r="D423" s="362"/>
    </row>
    <row r="424" ht="12.75">
      <c r="D424" s="362"/>
    </row>
    <row r="425" ht="12.75">
      <c r="D425" s="362"/>
    </row>
    <row r="426" ht="12.75">
      <c r="D426" s="362"/>
    </row>
    <row r="427" ht="12.75">
      <c r="D427" s="362"/>
    </row>
    <row r="428" ht="12.75">
      <c r="D428" s="362"/>
    </row>
    <row r="429" ht="12.75">
      <c r="D429" s="362"/>
    </row>
    <row r="430" ht="12.75">
      <c r="D430" s="362"/>
    </row>
    <row r="431" ht="12.75">
      <c r="D431" s="362"/>
    </row>
    <row r="432" ht="12.75">
      <c r="D432" s="362"/>
    </row>
    <row r="433" ht="12.75">
      <c r="D433" s="362"/>
    </row>
    <row r="434" ht="12.75">
      <c r="D434" s="362"/>
    </row>
    <row r="435" ht="12.75">
      <c r="D435" s="362"/>
    </row>
    <row r="436" ht="12.75">
      <c r="D436" s="362"/>
    </row>
    <row r="437" ht="12.75">
      <c r="D437" s="362"/>
    </row>
    <row r="438" ht="12.75">
      <c r="D438" s="362"/>
    </row>
    <row r="439" ht="12.75">
      <c r="D439" s="362"/>
    </row>
    <row r="440" ht="12.75">
      <c r="D440" s="362"/>
    </row>
    <row r="441" ht="12.75">
      <c r="D441" s="362"/>
    </row>
    <row r="442" ht="12.75">
      <c r="D442" s="362"/>
    </row>
    <row r="443" ht="12.75">
      <c r="D443" s="362"/>
    </row>
    <row r="444" ht="12.75">
      <c r="D444" s="362"/>
    </row>
    <row r="445" ht="12.75">
      <c r="D445" s="362"/>
    </row>
    <row r="446" ht="12.75">
      <c r="D446" s="362"/>
    </row>
    <row r="447" ht="12.75">
      <c r="D447" s="362"/>
    </row>
    <row r="448" ht="12.75">
      <c r="D448" s="362"/>
    </row>
    <row r="449" ht="12.75">
      <c r="D449" s="362"/>
    </row>
    <row r="450" ht="12.75">
      <c r="D450" s="362"/>
    </row>
    <row r="451" ht="12.75">
      <c r="D451" s="362"/>
    </row>
    <row r="452" ht="12.75">
      <c r="D452" s="362"/>
    </row>
    <row r="453" ht="12.75">
      <c r="D453" s="362"/>
    </row>
    <row r="454" ht="12.75">
      <c r="D454" s="362"/>
    </row>
    <row r="455" ht="12.75">
      <c r="D455" s="362"/>
    </row>
    <row r="456" ht="12.75">
      <c r="D456" s="362"/>
    </row>
    <row r="457" ht="12.75">
      <c r="D457" s="362"/>
    </row>
    <row r="458" ht="12.75">
      <c r="D458" s="362"/>
    </row>
    <row r="459" ht="12.75">
      <c r="D459" s="362"/>
    </row>
    <row r="460" ht="12.75">
      <c r="D460" s="362"/>
    </row>
    <row r="461" ht="12.75">
      <c r="D461" s="362"/>
    </row>
    <row r="462" ht="12.75">
      <c r="D462" s="362"/>
    </row>
    <row r="463" ht="12.75">
      <c r="D463" s="362"/>
    </row>
    <row r="464" ht="12.75">
      <c r="D464" s="362"/>
    </row>
    <row r="465" ht="12.75">
      <c r="D465" s="362"/>
    </row>
    <row r="466" ht="12.75">
      <c r="D466" s="362"/>
    </row>
    <row r="467" ht="12.75">
      <c r="D467" s="362"/>
    </row>
    <row r="468" ht="12.75">
      <c r="D468" s="362"/>
    </row>
    <row r="469" ht="12.75">
      <c r="D469" s="362"/>
    </row>
    <row r="470" ht="12.75">
      <c r="D470" s="362"/>
    </row>
    <row r="471" ht="12.75">
      <c r="D471" s="362"/>
    </row>
    <row r="472" ht="12.75">
      <c r="D472" s="362"/>
    </row>
    <row r="473" ht="12.75">
      <c r="D473" s="362"/>
    </row>
    <row r="474" ht="12.75">
      <c r="D474" s="362"/>
    </row>
    <row r="475" ht="12.75">
      <c r="D475" s="362"/>
    </row>
    <row r="476" ht="12.75">
      <c r="D476" s="362"/>
    </row>
    <row r="477" ht="12.75">
      <c r="D477" s="362"/>
    </row>
    <row r="478" ht="12.75">
      <c r="D478" s="362"/>
    </row>
    <row r="479" ht="12.75">
      <c r="D479" s="362"/>
    </row>
    <row r="480" ht="12.75">
      <c r="D480" s="362"/>
    </row>
    <row r="481" ht="12.75">
      <c r="D481" s="362"/>
    </row>
    <row r="482" ht="12.75">
      <c r="D482" s="362"/>
    </row>
    <row r="483" ht="12.75">
      <c r="D483" s="362"/>
    </row>
    <row r="484" ht="12.75">
      <c r="D484" s="362"/>
    </row>
    <row r="485" ht="12.75">
      <c r="D485" s="362"/>
    </row>
    <row r="486" ht="12.75">
      <c r="D486" s="362"/>
    </row>
    <row r="487" ht="12.75">
      <c r="D487" s="362"/>
    </row>
    <row r="488" ht="12.75">
      <c r="D488" s="362"/>
    </row>
    <row r="489" ht="12.75">
      <c r="D489" s="362"/>
    </row>
    <row r="490" ht="12.75">
      <c r="D490" s="362"/>
    </row>
    <row r="491" ht="12.75">
      <c r="D491" s="362"/>
    </row>
    <row r="492" ht="12.75">
      <c r="D492" s="362"/>
    </row>
    <row r="493" ht="12.75">
      <c r="D493" s="362"/>
    </row>
    <row r="494" ht="12.75">
      <c r="D494" s="362"/>
    </row>
    <row r="495" ht="12.75">
      <c r="D495" s="362"/>
    </row>
    <row r="496" ht="12.75">
      <c r="D496" s="362"/>
    </row>
    <row r="497" ht="12.75">
      <c r="D497" s="362"/>
    </row>
    <row r="498" ht="12.75">
      <c r="D498" s="362"/>
    </row>
    <row r="499" ht="12.75">
      <c r="D499" s="362"/>
    </row>
    <row r="500" ht="12.75">
      <c r="D500" s="362"/>
    </row>
    <row r="501" ht="12.75">
      <c r="D501" s="362"/>
    </row>
    <row r="502" ht="12.75">
      <c r="D502" s="362"/>
    </row>
    <row r="503" ht="12.75">
      <c r="D503" s="362"/>
    </row>
    <row r="504" ht="12.75">
      <c r="D504" s="362"/>
    </row>
    <row r="505" ht="12.75">
      <c r="D505" s="362"/>
    </row>
    <row r="506" ht="12.75">
      <c r="D506" s="362"/>
    </row>
    <row r="507" ht="12.75">
      <c r="D507" s="362"/>
    </row>
    <row r="508" ht="12.75">
      <c r="D508" s="362"/>
    </row>
    <row r="509" ht="12.75">
      <c r="D509" s="362"/>
    </row>
    <row r="510" ht="12.75">
      <c r="D510" s="362"/>
    </row>
    <row r="511" ht="12.75">
      <c r="D511" s="362"/>
    </row>
    <row r="512" ht="12.75">
      <c r="D512" s="362"/>
    </row>
    <row r="513" ht="12.75">
      <c r="D513" s="362"/>
    </row>
    <row r="514" ht="12.75">
      <c r="D514" s="362"/>
    </row>
    <row r="515" ht="12.75">
      <c r="D515" s="362"/>
    </row>
    <row r="516" ht="12.75">
      <c r="D516" s="362"/>
    </row>
    <row r="517" ht="12.75">
      <c r="D517" s="362"/>
    </row>
    <row r="518" ht="12.75">
      <c r="D518" s="362"/>
    </row>
    <row r="519" ht="12.75">
      <c r="D519" s="362"/>
    </row>
    <row r="520" ht="12.75">
      <c r="D520" s="362"/>
    </row>
    <row r="521" ht="12.75">
      <c r="D521" s="362"/>
    </row>
    <row r="522" ht="12.75">
      <c r="D522" s="362"/>
    </row>
    <row r="523" ht="12.75">
      <c r="D523" s="362"/>
    </row>
    <row r="524" ht="12.75">
      <c r="D524" s="362"/>
    </row>
    <row r="525" ht="12.75">
      <c r="D525" s="362"/>
    </row>
    <row r="526" ht="12.75">
      <c r="D526" s="362"/>
    </row>
    <row r="527" ht="12.75">
      <c r="D527" s="362"/>
    </row>
    <row r="528" ht="12.75">
      <c r="D528" s="362"/>
    </row>
    <row r="529" ht="12.75">
      <c r="D529" s="362"/>
    </row>
    <row r="530" ht="12.75">
      <c r="D530" s="362"/>
    </row>
    <row r="531" ht="12.75">
      <c r="D531" s="362"/>
    </row>
    <row r="532" ht="12.75">
      <c r="D532" s="362"/>
    </row>
    <row r="533" ht="12.75">
      <c r="D533" s="362"/>
    </row>
    <row r="534" ht="12.75">
      <c r="D534" s="362"/>
    </row>
    <row r="535" ht="12.75">
      <c r="D535" s="362"/>
    </row>
    <row r="536" ht="12.75">
      <c r="D536" s="362"/>
    </row>
    <row r="537" ht="12.75">
      <c r="D537" s="362"/>
    </row>
    <row r="538" ht="12.75">
      <c r="D538" s="362"/>
    </row>
    <row r="539" ht="12.75">
      <c r="D539" s="362"/>
    </row>
    <row r="540" ht="12.75">
      <c r="D540" s="362"/>
    </row>
    <row r="541" ht="12.75">
      <c r="D541" s="362"/>
    </row>
    <row r="542" ht="12.75">
      <c r="D542" s="362"/>
    </row>
    <row r="543" ht="12.75">
      <c r="D543" s="362"/>
    </row>
    <row r="544" ht="12.75">
      <c r="D544" s="362"/>
    </row>
    <row r="545" ht="12.75">
      <c r="D545" s="362"/>
    </row>
    <row r="546" ht="12.75">
      <c r="D546" s="362"/>
    </row>
    <row r="547" ht="12.75">
      <c r="D547" s="362"/>
    </row>
    <row r="548" ht="12.75">
      <c r="D548" s="362"/>
    </row>
    <row r="549" ht="12.75">
      <c r="D549" s="362"/>
    </row>
    <row r="550" ht="12.75">
      <c r="D550" s="362"/>
    </row>
    <row r="551" ht="12.75">
      <c r="D551" s="362"/>
    </row>
    <row r="552" ht="12.75">
      <c r="D552" s="362"/>
    </row>
    <row r="553" ht="12.75">
      <c r="D553" s="362"/>
    </row>
    <row r="554" ht="12.75">
      <c r="D554" s="362"/>
    </row>
    <row r="555" ht="12.75">
      <c r="D555" s="362"/>
    </row>
    <row r="556" ht="12.75">
      <c r="D556" s="362"/>
    </row>
    <row r="557" ht="12.75">
      <c r="D557" s="362"/>
    </row>
    <row r="558" ht="12.75">
      <c r="D558" s="362"/>
    </row>
    <row r="559" ht="12.75">
      <c r="D559" s="362"/>
    </row>
    <row r="560" ht="12.75">
      <c r="D560" s="362"/>
    </row>
    <row r="561" ht="12.75">
      <c r="D561" s="362"/>
    </row>
    <row r="562" ht="12.75">
      <c r="D562" s="362"/>
    </row>
    <row r="563" ht="12.75">
      <c r="D563" s="362"/>
    </row>
    <row r="564" ht="12.75">
      <c r="D564" s="362"/>
    </row>
    <row r="565" ht="12.75">
      <c r="D565" s="362"/>
    </row>
    <row r="566" ht="12.75">
      <c r="D566" s="362"/>
    </row>
    <row r="567" ht="12.75">
      <c r="D567" s="362"/>
    </row>
    <row r="568" ht="12.75">
      <c r="D568" s="362"/>
    </row>
    <row r="569" ht="12.75">
      <c r="D569" s="362"/>
    </row>
    <row r="570" ht="12.75">
      <c r="D570" s="362"/>
    </row>
    <row r="571" ht="12.75">
      <c r="D571" s="362"/>
    </row>
    <row r="572" ht="12.75">
      <c r="D572" s="362"/>
    </row>
    <row r="573" ht="12.75">
      <c r="D573" s="362"/>
    </row>
    <row r="574" ht="12.75">
      <c r="D574" s="362"/>
    </row>
    <row r="575" ht="12.75">
      <c r="D575" s="362"/>
    </row>
    <row r="576" ht="12.75">
      <c r="D576" s="362"/>
    </row>
    <row r="577" ht="12.75">
      <c r="D577" s="362"/>
    </row>
    <row r="578" ht="12.75">
      <c r="D578" s="362"/>
    </row>
    <row r="579" ht="12.75">
      <c r="D579" s="362"/>
    </row>
    <row r="580" ht="12.75">
      <c r="D580" s="362"/>
    </row>
    <row r="581" ht="12.75">
      <c r="D581" s="362"/>
    </row>
    <row r="582" ht="12.75">
      <c r="D582" s="362"/>
    </row>
    <row r="583" ht="12.75">
      <c r="D583" s="362"/>
    </row>
    <row r="584" ht="12.75">
      <c r="D584" s="362"/>
    </row>
    <row r="585" ht="12.75">
      <c r="D585" s="362"/>
    </row>
    <row r="586" ht="12.75">
      <c r="D586" s="362"/>
    </row>
    <row r="587" ht="12.75">
      <c r="D587" s="362"/>
    </row>
    <row r="588" ht="12.75">
      <c r="D588" s="362"/>
    </row>
    <row r="589" ht="12.75">
      <c r="D589" s="362"/>
    </row>
    <row r="590" ht="12.75">
      <c r="D590" s="362"/>
    </row>
    <row r="591" ht="12.75">
      <c r="D591" s="362"/>
    </row>
    <row r="592" ht="12.75">
      <c r="D592" s="362"/>
    </row>
    <row r="593" ht="12.75">
      <c r="D593" s="362"/>
    </row>
    <row r="594" ht="12.75">
      <c r="D594" s="362"/>
    </row>
    <row r="595" ht="12.75">
      <c r="D595" s="362"/>
    </row>
    <row r="596" ht="12.75">
      <c r="D596" s="362"/>
    </row>
    <row r="597" ht="12.75">
      <c r="D597" s="362"/>
    </row>
    <row r="598" ht="12.75">
      <c r="D598" s="362"/>
    </row>
    <row r="599" ht="12.75">
      <c r="D599" s="362"/>
    </row>
    <row r="600" ht="12.75">
      <c r="D600" s="362"/>
    </row>
    <row r="601" ht="12.75">
      <c r="D601" s="362"/>
    </row>
    <row r="602" ht="12.75">
      <c r="D602" s="362"/>
    </row>
    <row r="603" ht="12.75">
      <c r="D603" s="362"/>
    </row>
    <row r="604" ht="12.75">
      <c r="D604" s="362"/>
    </row>
    <row r="605" ht="12.75">
      <c r="D605" s="362"/>
    </row>
    <row r="606" ht="12.75">
      <c r="D606" s="362"/>
    </row>
    <row r="607" ht="12.75">
      <c r="D607" s="362"/>
    </row>
    <row r="608" ht="12.75">
      <c r="D608" s="362"/>
    </row>
    <row r="609" ht="12.75">
      <c r="D609" s="362"/>
    </row>
    <row r="610" ht="12.75">
      <c r="D610" s="362"/>
    </row>
    <row r="611" ht="12.75">
      <c r="D611" s="362"/>
    </row>
    <row r="612" ht="12.75">
      <c r="D612" s="362"/>
    </row>
    <row r="613" ht="12.75">
      <c r="D613" s="362"/>
    </row>
    <row r="614" ht="12.75">
      <c r="D614" s="362"/>
    </row>
    <row r="615" ht="12.75">
      <c r="D615" s="362"/>
    </row>
    <row r="616" ht="12.75">
      <c r="D616" s="362"/>
    </row>
    <row r="617" ht="12.75">
      <c r="D617" s="362"/>
    </row>
    <row r="618" ht="12.75">
      <c r="D618" s="362"/>
    </row>
    <row r="619" ht="12.75">
      <c r="D619" s="362"/>
    </row>
    <row r="620" ht="12.75">
      <c r="D620" s="362"/>
    </row>
    <row r="621" ht="12.75">
      <c r="D621" s="362"/>
    </row>
    <row r="622" ht="12.75">
      <c r="D622" s="362"/>
    </row>
    <row r="623" ht="12.75">
      <c r="D623" s="362"/>
    </row>
    <row r="624" ht="12.75">
      <c r="D624" s="362"/>
    </row>
    <row r="625" ht="12.75">
      <c r="D625" s="362"/>
    </row>
    <row r="626" ht="12.75">
      <c r="D626" s="362"/>
    </row>
    <row r="627" ht="12.75">
      <c r="D627" s="362"/>
    </row>
    <row r="628" ht="12.75">
      <c r="D628" s="362"/>
    </row>
    <row r="629" ht="12.75">
      <c r="D629" s="362"/>
    </row>
    <row r="630" ht="12.75">
      <c r="D630" s="362"/>
    </row>
    <row r="631" ht="12.75">
      <c r="D631" s="362"/>
    </row>
    <row r="632" ht="12.75">
      <c r="D632" s="362"/>
    </row>
    <row r="633" ht="12.75">
      <c r="D633" s="362"/>
    </row>
    <row r="634" ht="12.75">
      <c r="D634" s="362"/>
    </row>
    <row r="635" ht="12.75">
      <c r="D635" s="362"/>
    </row>
    <row r="636" ht="12.75">
      <c r="D636" s="362"/>
    </row>
    <row r="637" ht="12.75">
      <c r="D637" s="362"/>
    </row>
    <row r="638" ht="12.75">
      <c r="D638" s="362"/>
    </row>
    <row r="639" ht="12.75">
      <c r="D639" s="362"/>
    </row>
    <row r="640" ht="12.75">
      <c r="D640" s="362"/>
    </row>
    <row r="641" ht="12.75">
      <c r="D641" s="362"/>
    </row>
    <row r="642" ht="12.75">
      <c r="D642" s="362"/>
    </row>
    <row r="643" ht="12.75">
      <c r="D643" s="362"/>
    </row>
    <row r="644" ht="12.75">
      <c r="D644" s="362"/>
    </row>
    <row r="645" ht="12.75">
      <c r="D645" s="362"/>
    </row>
    <row r="646" ht="12.75">
      <c r="D646" s="362"/>
    </row>
    <row r="647" ht="12.75">
      <c r="D647" s="362"/>
    </row>
    <row r="648" ht="12.75">
      <c r="D648" s="362"/>
    </row>
    <row r="649" ht="12.75">
      <c r="D649" s="362"/>
    </row>
    <row r="650" ht="12.75">
      <c r="D650" s="362"/>
    </row>
    <row r="651" ht="12.75">
      <c r="D651" s="362"/>
    </row>
    <row r="652" ht="12.75">
      <c r="D652" s="362"/>
    </row>
    <row r="653" ht="12.75">
      <c r="D653" s="362"/>
    </row>
    <row r="654" ht="12.75">
      <c r="D654" s="362"/>
    </row>
    <row r="655" ht="12.75">
      <c r="D655" s="362"/>
    </row>
    <row r="656" ht="12.75">
      <c r="D656" s="362"/>
    </row>
    <row r="657" ht="12.75">
      <c r="D657" s="362"/>
    </row>
    <row r="658" ht="12.75">
      <c r="D658" s="362"/>
    </row>
    <row r="659" ht="12.75">
      <c r="D659" s="362"/>
    </row>
    <row r="660" ht="12.75">
      <c r="D660" s="362"/>
    </row>
    <row r="661" ht="12.75">
      <c r="D661" s="362"/>
    </row>
    <row r="662" ht="12.75">
      <c r="D662" s="362"/>
    </row>
    <row r="663" ht="12.75">
      <c r="D663" s="362"/>
    </row>
    <row r="664" ht="12.75">
      <c r="D664" s="362"/>
    </row>
    <row r="665" ht="12.75">
      <c r="D665" s="362"/>
    </row>
    <row r="666" ht="12.75">
      <c r="D666" s="362"/>
    </row>
    <row r="667" ht="12.75">
      <c r="D667" s="362"/>
    </row>
    <row r="668" ht="12.75">
      <c r="D668" s="362"/>
    </row>
    <row r="669" ht="12.75">
      <c r="D669" s="362"/>
    </row>
    <row r="670" ht="12.75">
      <c r="D670" s="362"/>
    </row>
    <row r="671" ht="12.75">
      <c r="D671" s="362"/>
    </row>
    <row r="672" ht="12.75">
      <c r="D672" s="362"/>
    </row>
    <row r="673" ht="12.75">
      <c r="D673" s="362"/>
    </row>
    <row r="674" ht="12.75">
      <c r="D674" s="362"/>
    </row>
    <row r="675" ht="12.75">
      <c r="D675" s="362"/>
    </row>
    <row r="676" ht="12.75">
      <c r="D676" s="362"/>
    </row>
    <row r="677" ht="12.75">
      <c r="D677" s="362"/>
    </row>
    <row r="678" ht="12.75">
      <c r="D678" s="362"/>
    </row>
    <row r="679" ht="12.75">
      <c r="D679" s="362"/>
    </row>
    <row r="680" ht="12.75">
      <c r="D680" s="362"/>
    </row>
    <row r="681" ht="12.75">
      <c r="D681" s="362"/>
    </row>
    <row r="682" ht="12.75">
      <c r="D682" s="362"/>
    </row>
    <row r="683" ht="12.75">
      <c r="D683" s="362"/>
    </row>
    <row r="684" ht="12.75">
      <c r="D684" s="362"/>
    </row>
    <row r="685" ht="12.75">
      <c r="D685" s="362"/>
    </row>
    <row r="686" ht="12.75">
      <c r="D686" s="362"/>
    </row>
    <row r="687" ht="12.75">
      <c r="D687" s="362"/>
    </row>
    <row r="688" ht="12.75">
      <c r="D688" s="362"/>
    </row>
    <row r="689" ht="12.75">
      <c r="D689" s="362"/>
    </row>
    <row r="690" ht="12.75">
      <c r="D690" s="362"/>
    </row>
    <row r="691" ht="12.75">
      <c r="D691" s="362"/>
    </row>
    <row r="692" ht="12.75">
      <c r="D692" s="362"/>
    </row>
    <row r="693" ht="12.75">
      <c r="D693" s="362"/>
    </row>
    <row r="694" ht="12.75">
      <c r="D694" s="362"/>
    </row>
    <row r="695" ht="12.75">
      <c r="D695" s="362"/>
    </row>
    <row r="696" ht="12.75">
      <c r="D696" s="362"/>
    </row>
    <row r="697" ht="12.75">
      <c r="D697" s="362"/>
    </row>
    <row r="698" ht="12.75">
      <c r="D698" s="362"/>
    </row>
    <row r="699" ht="12.75">
      <c r="D699" s="362"/>
    </row>
    <row r="700" ht="12.75">
      <c r="D700" s="362"/>
    </row>
    <row r="701" ht="12.75">
      <c r="D701" s="362"/>
    </row>
    <row r="702" ht="12.75">
      <c r="D702" s="362"/>
    </row>
    <row r="703" ht="12.75">
      <c r="D703" s="362"/>
    </row>
    <row r="704" ht="12.75">
      <c r="D704" s="362"/>
    </row>
    <row r="705" ht="12.75">
      <c r="D705" s="362"/>
    </row>
    <row r="706" ht="12.75">
      <c r="D706" s="362"/>
    </row>
    <row r="707" ht="12.75">
      <c r="D707" s="362"/>
    </row>
    <row r="708" ht="12.75">
      <c r="D708" s="362"/>
    </row>
    <row r="709" ht="12.75">
      <c r="D709" s="362"/>
    </row>
    <row r="710" ht="12.75">
      <c r="D710" s="362"/>
    </row>
    <row r="711" ht="12.75">
      <c r="D711" s="362"/>
    </row>
    <row r="712" ht="12.75">
      <c r="D712" s="362"/>
    </row>
    <row r="713" ht="12.75">
      <c r="D713" s="362"/>
    </row>
    <row r="714" ht="12.75">
      <c r="D714" s="362"/>
    </row>
    <row r="715" ht="12.75">
      <c r="D715" s="362"/>
    </row>
    <row r="716" ht="12.75">
      <c r="D716" s="362"/>
    </row>
    <row r="717" ht="12.75">
      <c r="D717" s="362"/>
    </row>
    <row r="718" ht="12.75">
      <c r="D718" s="362"/>
    </row>
    <row r="719" ht="12.75">
      <c r="D719" s="362"/>
    </row>
    <row r="720" ht="12.75">
      <c r="D720" s="362"/>
    </row>
    <row r="721" ht="12.75">
      <c r="D721" s="362"/>
    </row>
    <row r="722" ht="12.75">
      <c r="D722" s="362"/>
    </row>
    <row r="723" ht="12.75">
      <c r="D723" s="362"/>
    </row>
    <row r="724" ht="12.75">
      <c r="D724" s="362"/>
    </row>
    <row r="725" ht="12.75">
      <c r="D725" s="362"/>
    </row>
    <row r="726" ht="12.75">
      <c r="D726" s="362"/>
    </row>
    <row r="727" ht="12.75">
      <c r="D727" s="362"/>
    </row>
    <row r="728" ht="12.75">
      <c r="D728" s="362"/>
    </row>
    <row r="729" ht="12.75">
      <c r="D729" s="362"/>
    </row>
    <row r="730" ht="12.75">
      <c r="D730" s="362"/>
    </row>
    <row r="731" ht="12.75">
      <c r="D731" s="362"/>
    </row>
    <row r="732" ht="12.75">
      <c r="D732" s="362"/>
    </row>
    <row r="733" ht="12.75">
      <c r="D733" s="362"/>
    </row>
    <row r="734" ht="12.75">
      <c r="D734" s="362"/>
    </row>
    <row r="735" ht="12.75">
      <c r="D735" s="362"/>
    </row>
    <row r="736" ht="12.75">
      <c r="D736" s="362"/>
    </row>
    <row r="737" ht="12.75">
      <c r="D737" s="362"/>
    </row>
    <row r="738" ht="12.75">
      <c r="D738" s="362"/>
    </row>
    <row r="739" ht="12.75">
      <c r="D739" s="362"/>
    </row>
    <row r="740" ht="12.75">
      <c r="D740" s="362"/>
    </row>
    <row r="741" ht="12.75">
      <c r="D741" s="362"/>
    </row>
    <row r="742" ht="12.75">
      <c r="D742" s="362"/>
    </row>
    <row r="743" ht="12.75">
      <c r="D743" s="362"/>
    </row>
    <row r="744" ht="12.75">
      <c r="D744" s="362"/>
    </row>
    <row r="745" ht="12.75">
      <c r="D745" s="362"/>
    </row>
    <row r="746" ht="12.75">
      <c r="D746" s="362"/>
    </row>
    <row r="747" ht="12.75">
      <c r="D747" s="362"/>
    </row>
    <row r="748" ht="12.75">
      <c r="D748" s="362"/>
    </row>
    <row r="749" ht="12.75">
      <c r="D749" s="362"/>
    </row>
    <row r="750" ht="12.75">
      <c r="D750" s="362"/>
    </row>
    <row r="751" ht="12.75">
      <c r="D751" s="362"/>
    </row>
    <row r="752" ht="12.75">
      <c r="D752" s="362"/>
    </row>
    <row r="753" ht="12.75">
      <c r="D753" s="362"/>
    </row>
    <row r="754" ht="12.75">
      <c r="D754" s="362"/>
    </row>
    <row r="755" ht="12.75">
      <c r="D755" s="362"/>
    </row>
    <row r="756" ht="12.75">
      <c r="D756" s="362"/>
    </row>
    <row r="757" ht="12.75">
      <c r="D757" s="362"/>
    </row>
    <row r="758" ht="12.75">
      <c r="D758" s="362"/>
    </row>
    <row r="759" ht="12.75">
      <c r="D759" s="362"/>
    </row>
    <row r="760" ht="12.75">
      <c r="D760" s="362"/>
    </row>
    <row r="761" ht="12.75">
      <c r="D761" s="362"/>
    </row>
    <row r="762" ht="12.75">
      <c r="D762" s="362"/>
    </row>
    <row r="763" ht="12.75">
      <c r="D763" s="362"/>
    </row>
    <row r="764" ht="12.75">
      <c r="D764" s="362"/>
    </row>
    <row r="765" ht="12.75">
      <c r="D765" s="362"/>
    </row>
    <row r="766" ht="12.75">
      <c r="D766" s="362"/>
    </row>
    <row r="767" ht="12.75">
      <c r="D767" s="362"/>
    </row>
    <row r="768" ht="12.75">
      <c r="D768" s="362"/>
    </row>
    <row r="769" ht="12.75">
      <c r="D769" s="362"/>
    </row>
    <row r="770" ht="12.75">
      <c r="D770" s="362"/>
    </row>
    <row r="771" ht="12.75">
      <c r="D771" s="362"/>
    </row>
    <row r="772" ht="12.75">
      <c r="D772" s="362"/>
    </row>
    <row r="773" ht="12.75">
      <c r="D773" s="362"/>
    </row>
    <row r="774" ht="12.75">
      <c r="D774" s="362"/>
    </row>
    <row r="775" ht="12.75">
      <c r="D775" s="362"/>
    </row>
    <row r="776" ht="12.75">
      <c r="D776" s="362"/>
    </row>
    <row r="777" ht="12.75">
      <c r="D777" s="362"/>
    </row>
    <row r="778" ht="12.75">
      <c r="D778" s="362"/>
    </row>
    <row r="779" ht="12.75">
      <c r="D779" s="362"/>
    </row>
    <row r="780" ht="12.75">
      <c r="D780" s="362"/>
    </row>
    <row r="781" ht="12.75">
      <c r="D781" s="362"/>
    </row>
    <row r="782" ht="12.75">
      <c r="D782" s="362"/>
    </row>
    <row r="783" ht="12.75">
      <c r="D783" s="362"/>
    </row>
    <row r="784" ht="12.75">
      <c r="D784" s="362"/>
    </row>
    <row r="785" ht="12.75">
      <c r="D785" s="362"/>
    </row>
    <row r="786" ht="12.75">
      <c r="D786" s="362"/>
    </row>
    <row r="787" ht="12.75">
      <c r="D787" s="362"/>
    </row>
    <row r="788" ht="12.75">
      <c r="D788" s="362"/>
    </row>
    <row r="789" ht="12.75">
      <c r="D789" s="362"/>
    </row>
    <row r="790" ht="12.75">
      <c r="D790" s="362"/>
    </row>
    <row r="791" ht="12.75">
      <c r="D791" s="362"/>
    </row>
    <row r="792" ht="12.75">
      <c r="D792" s="362"/>
    </row>
    <row r="793" ht="12.75">
      <c r="D793" s="362"/>
    </row>
    <row r="794" ht="12.75">
      <c r="D794" s="362"/>
    </row>
    <row r="795" ht="12.75">
      <c r="D795" s="362"/>
    </row>
    <row r="796" ht="12.75">
      <c r="D796" s="362"/>
    </row>
    <row r="797" ht="12.75">
      <c r="D797" s="362"/>
    </row>
    <row r="798" ht="12.75">
      <c r="D798" s="362"/>
    </row>
    <row r="799" ht="12.75">
      <c r="D799" s="362"/>
    </row>
    <row r="800" ht="12.75">
      <c r="D800" s="362"/>
    </row>
    <row r="801" ht="12.75">
      <c r="D801" s="362"/>
    </row>
    <row r="802" ht="12.75">
      <c r="D802" s="362"/>
    </row>
    <row r="803" ht="12.75">
      <c r="D803" s="362"/>
    </row>
    <row r="804" ht="12.75">
      <c r="D804" s="362"/>
    </row>
    <row r="805" ht="12.75">
      <c r="D805" s="362"/>
    </row>
    <row r="806" ht="12.75">
      <c r="D806" s="362"/>
    </row>
    <row r="807" ht="12.75">
      <c r="D807" s="362"/>
    </row>
    <row r="808" ht="12.75">
      <c r="D808" s="362"/>
    </row>
    <row r="809" ht="12.75">
      <c r="D809" s="362"/>
    </row>
    <row r="810" ht="12.75">
      <c r="D810" s="362"/>
    </row>
    <row r="811" ht="12.75">
      <c r="D811" s="362"/>
    </row>
    <row r="812" ht="12.75">
      <c r="D812" s="362"/>
    </row>
    <row r="813" ht="12.75">
      <c r="D813" s="362"/>
    </row>
    <row r="814" ht="12.75">
      <c r="D814" s="362"/>
    </row>
    <row r="815" ht="12.75">
      <c r="D815" s="362"/>
    </row>
    <row r="816" ht="12.75">
      <c r="D816" s="362"/>
    </row>
    <row r="817" ht="12.75">
      <c r="D817" s="362"/>
    </row>
    <row r="818" ht="12.75">
      <c r="D818" s="362"/>
    </row>
    <row r="819" ht="12.75">
      <c r="D819" s="362"/>
    </row>
    <row r="820" ht="12.75">
      <c r="D820" s="362"/>
    </row>
    <row r="821" ht="12.75">
      <c r="D821" s="362"/>
    </row>
    <row r="822" ht="12.75">
      <c r="D822" s="362"/>
    </row>
    <row r="823" ht="12.75">
      <c r="D823" s="362"/>
    </row>
    <row r="824" ht="12.75">
      <c r="D824" s="362"/>
    </row>
    <row r="825" ht="12.75">
      <c r="D825" s="362"/>
    </row>
    <row r="826" ht="12.75">
      <c r="D826" s="362"/>
    </row>
    <row r="827" ht="12.75">
      <c r="D827" s="362"/>
    </row>
    <row r="828" ht="12.75">
      <c r="D828" s="362"/>
    </row>
    <row r="829" ht="12.75">
      <c r="D829" s="362"/>
    </row>
  </sheetData>
  <sheetProtection/>
  <mergeCells count="20">
    <mergeCell ref="A121:A123"/>
    <mergeCell ref="K3:K4"/>
    <mergeCell ref="L3:L4"/>
    <mergeCell ref="K1:O2"/>
    <mergeCell ref="M3:N3"/>
    <mergeCell ref="O3:O4"/>
    <mergeCell ref="C112:C113"/>
    <mergeCell ref="A118:A120"/>
    <mergeCell ref="AH1:AI3"/>
    <mergeCell ref="X2:AG2"/>
    <mergeCell ref="X3:AG3"/>
    <mergeCell ref="X1:AG1"/>
    <mergeCell ref="P1:S2"/>
    <mergeCell ref="A1:D1"/>
    <mergeCell ref="A2:D2"/>
    <mergeCell ref="E1:J1"/>
    <mergeCell ref="E2:G3"/>
    <mergeCell ref="H2:J3"/>
    <mergeCell ref="P3:Q3"/>
    <mergeCell ref="R3:S3"/>
  </mergeCells>
  <printOptions gridLines="1"/>
  <pageMargins left="0.25" right="0.2" top="0.5" bottom="0.984251968503937" header="0.34" footer="0.5118110236220472"/>
  <pageSetup horizontalDpi="600" verticalDpi="600" orientation="landscape" paperSize="9" scale="65" r:id="rId1"/>
  <headerFooter alignWithMargins="0">
    <oddFooter>&amp;L&amp;P&amp;R&amp;F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0" sqref="E20"/>
    </sheetView>
  </sheetViews>
  <sheetFormatPr defaultColWidth="9.00390625" defaultRowHeight="12.75"/>
  <cols>
    <col min="1" max="1" width="37.625" style="0" customWidth="1"/>
    <col min="2" max="2" width="27.25390625" style="0" customWidth="1"/>
    <col min="4" max="4" width="11.625" style="0" customWidth="1"/>
    <col min="5" max="5" width="10.00390625" style="16" customWidth="1"/>
    <col min="6" max="6" width="12.625" style="16" customWidth="1"/>
    <col min="7" max="7" width="9.625" style="16" customWidth="1"/>
    <col min="8" max="8" width="11.375" style="0" customWidth="1"/>
  </cols>
  <sheetData>
    <row r="1" spans="1:7" ht="12.75">
      <c r="A1" s="138" t="s">
        <v>164</v>
      </c>
      <c r="B1" s="139"/>
      <c r="C1" s="139"/>
      <c r="D1" s="139"/>
      <c r="F1"/>
      <c r="G1" s="1" t="s">
        <v>135</v>
      </c>
    </row>
    <row r="2" spans="1:7" ht="12.75">
      <c r="A2" s="138" t="s">
        <v>259</v>
      </c>
      <c r="B2" s="139"/>
      <c r="C2" s="139"/>
      <c r="D2" s="139"/>
      <c r="E2" s="18"/>
      <c r="F2" s="18"/>
      <c r="G2" s="18"/>
    </row>
    <row r="3" spans="1:7" ht="12.75">
      <c r="A3" s="138" t="s">
        <v>260</v>
      </c>
      <c r="B3" s="139"/>
      <c r="C3" s="97"/>
      <c r="D3" s="97"/>
      <c r="E3" s="18"/>
      <c r="F3" s="18"/>
      <c r="G3" s="18"/>
    </row>
    <row r="4" spans="1:7" ht="12.75">
      <c r="A4" s="1"/>
      <c r="B4" s="1"/>
      <c r="C4" s="1"/>
      <c r="D4" s="1"/>
      <c r="E4" s="18"/>
      <c r="F4" s="18"/>
      <c r="G4" s="18"/>
    </row>
    <row r="5" spans="1:7" ht="15" customHeight="1">
      <c r="A5" s="1"/>
      <c r="B5" s="1" t="s">
        <v>66</v>
      </c>
      <c r="C5" s="1"/>
      <c r="D5" s="1"/>
      <c r="E5" s="18"/>
      <c r="F5" s="18"/>
      <c r="G5" s="18"/>
    </row>
    <row r="6" spans="1:7" ht="15" customHeight="1">
      <c r="A6" s="1" t="s">
        <v>148</v>
      </c>
      <c r="B6" s="1"/>
      <c r="C6" s="1"/>
      <c r="D6" s="1"/>
      <c r="E6" s="18"/>
      <c r="F6" s="18"/>
      <c r="G6" s="18"/>
    </row>
    <row r="7" spans="2:3" ht="15" customHeight="1">
      <c r="B7" s="2">
        <v>2008</v>
      </c>
      <c r="C7" s="2"/>
    </row>
    <row r="8" spans="1:8" ht="15" customHeight="1">
      <c r="A8" s="120"/>
      <c r="H8" t="s">
        <v>65</v>
      </c>
    </row>
    <row r="9" spans="1:8" ht="15" customHeight="1">
      <c r="A9" s="153" t="s">
        <v>75</v>
      </c>
      <c r="B9" s="155" t="s">
        <v>76</v>
      </c>
      <c r="C9" s="147" t="s">
        <v>141</v>
      </c>
      <c r="D9" s="149" t="s">
        <v>140</v>
      </c>
      <c r="E9" s="150"/>
      <c r="F9" s="151" t="s">
        <v>149</v>
      </c>
      <c r="G9" s="151" t="s">
        <v>150</v>
      </c>
      <c r="H9" s="147" t="s">
        <v>134</v>
      </c>
    </row>
    <row r="10" spans="1:8" ht="15" customHeight="1">
      <c r="A10" s="154"/>
      <c r="B10" s="156"/>
      <c r="C10" s="148"/>
      <c r="D10" s="55" t="s">
        <v>133</v>
      </c>
      <c r="E10" s="68" t="s">
        <v>68</v>
      </c>
      <c r="F10" s="152"/>
      <c r="G10" s="148"/>
      <c r="H10" s="148"/>
    </row>
    <row r="11" spans="1:8" ht="15" customHeight="1">
      <c r="A11" s="25" t="s">
        <v>265</v>
      </c>
      <c r="B11" s="25"/>
      <c r="C11" s="105"/>
      <c r="D11" s="408">
        <v>39773</v>
      </c>
      <c r="E11" s="94">
        <v>50</v>
      </c>
      <c r="F11" s="94">
        <v>50</v>
      </c>
      <c r="G11" s="89"/>
      <c r="H11" s="90"/>
    </row>
    <row r="12" spans="1:8" ht="15" customHeight="1">
      <c r="A12" s="25" t="s">
        <v>266</v>
      </c>
      <c r="B12" s="25"/>
      <c r="C12" s="105"/>
      <c r="D12" s="408">
        <v>39640</v>
      </c>
      <c r="E12" s="94">
        <v>100</v>
      </c>
      <c r="F12" s="94">
        <v>100</v>
      </c>
      <c r="G12" s="122"/>
      <c r="H12" s="90"/>
    </row>
    <row r="13" spans="1:8" ht="15" customHeight="1">
      <c r="A13" s="25" t="s">
        <v>267</v>
      </c>
      <c r="B13" s="25"/>
      <c r="C13" s="105"/>
      <c r="D13" s="408">
        <v>39793</v>
      </c>
      <c r="E13" s="94">
        <v>50</v>
      </c>
      <c r="F13" s="94">
        <v>50</v>
      </c>
      <c r="G13" s="89"/>
      <c r="H13" s="90"/>
    </row>
    <row r="14" spans="1:8" ht="15" customHeight="1">
      <c r="A14" s="409" t="s">
        <v>268</v>
      </c>
      <c r="B14" s="25"/>
      <c r="C14" s="105"/>
      <c r="D14" s="407">
        <v>39794</v>
      </c>
      <c r="E14" s="122">
        <v>100</v>
      </c>
      <c r="F14" s="122">
        <v>100</v>
      </c>
      <c r="G14" s="89"/>
      <c r="H14" s="90"/>
    </row>
    <row r="15" spans="1:8" ht="15" customHeight="1">
      <c r="A15" s="31"/>
      <c r="B15" s="31"/>
      <c r="C15" s="31"/>
      <c r="D15" s="31"/>
      <c r="E15" s="410"/>
      <c r="F15" s="410"/>
      <c r="G15" s="89"/>
      <c r="H15" s="91"/>
    </row>
    <row r="16" spans="1:8" ht="15" customHeight="1">
      <c r="A16" s="31"/>
      <c r="B16" s="31"/>
      <c r="C16" s="31"/>
      <c r="D16" s="31"/>
      <c r="E16" s="410"/>
      <c r="F16" s="410"/>
      <c r="G16" s="89"/>
      <c r="H16" s="91"/>
    </row>
    <row r="17" spans="1:8" ht="15" customHeight="1">
      <c r="A17" s="31"/>
      <c r="B17" s="31"/>
      <c r="C17" s="31"/>
      <c r="D17" s="31"/>
      <c r="E17" s="410"/>
      <c r="F17" s="410"/>
      <c r="G17" s="68"/>
      <c r="H17" s="93"/>
    </row>
    <row r="18" spans="1:8" ht="15" customHeight="1">
      <c r="A18" s="9" t="s">
        <v>113</v>
      </c>
      <c r="B18" s="9"/>
      <c r="C18" s="9"/>
      <c r="D18" s="92"/>
      <c r="E18" s="68">
        <f>SUM(E11:E14)</f>
        <v>300</v>
      </c>
      <c r="F18" s="68">
        <f>SUM(F11:F14)</f>
        <v>300</v>
      </c>
      <c r="G18" s="68">
        <f>SUM(G11:G15)</f>
        <v>0</v>
      </c>
      <c r="H18" s="90"/>
    </row>
    <row r="19" spans="4:7" ht="12.75">
      <c r="D19" s="95"/>
      <c r="E19" s="36"/>
      <c r="F19" s="36"/>
      <c r="G19" s="36"/>
    </row>
    <row r="20" spans="1:5" ht="12.75">
      <c r="A20" t="s">
        <v>264</v>
      </c>
      <c r="B20" s="16"/>
      <c r="C20" s="16"/>
      <c r="D20" s="16"/>
      <c r="E20"/>
    </row>
    <row r="21" spans="2:5" ht="12.75">
      <c r="B21" s="16"/>
      <c r="C21" s="16"/>
      <c r="D21" s="16"/>
      <c r="E21"/>
    </row>
    <row r="22" spans="2:5" ht="12.75">
      <c r="B22" s="16"/>
      <c r="C22" s="112"/>
      <c r="D22" s="112"/>
      <c r="E22"/>
    </row>
    <row r="23" spans="1:5" ht="12.75">
      <c r="A23" s="113"/>
      <c r="B23" s="16"/>
      <c r="C23" s="17"/>
      <c r="D23" s="17"/>
      <c r="E23"/>
    </row>
    <row r="24" spans="1:5" ht="12.75">
      <c r="A24" s="114"/>
      <c r="B24" s="119" t="s">
        <v>157</v>
      </c>
      <c r="C24" s="143" t="s">
        <v>258</v>
      </c>
      <c r="D24" s="144"/>
      <c r="E24" s="144"/>
    </row>
    <row r="25" spans="1:5" ht="12.75">
      <c r="A25" s="114"/>
      <c r="C25" s="137" t="s">
        <v>159</v>
      </c>
      <c r="D25" s="137"/>
      <c r="E25" s="137"/>
    </row>
  </sheetData>
  <sheetProtection/>
  <mergeCells count="12">
    <mergeCell ref="A9:A10"/>
    <mergeCell ref="B9:B10"/>
    <mergeCell ref="C25:E25"/>
    <mergeCell ref="A1:D1"/>
    <mergeCell ref="A2:D2"/>
    <mergeCell ref="A3:B3"/>
    <mergeCell ref="C24:E24"/>
    <mergeCell ref="H9:H10"/>
    <mergeCell ref="D9:E9"/>
    <mergeCell ref="C9:C10"/>
    <mergeCell ref="F9:F10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E21" sqref="E21"/>
    </sheetView>
  </sheetViews>
  <sheetFormatPr defaultColWidth="9.00390625" defaultRowHeight="12.75"/>
  <cols>
    <col min="1" max="1" width="32.625" style="0" customWidth="1"/>
    <col min="2" max="2" width="23.75390625" style="0" customWidth="1"/>
    <col min="3" max="3" width="10.25390625" style="0" customWidth="1"/>
    <col min="4" max="4" width="10.75390625" style="33" customWidth="1"/>
    <col min="5" max="5" width="5.625" style="0" customWidth="1"/>
  </cols>
  <sheetData>
    <row r="1" spans="1:5" ht="12.75">
      <c r="A1" s="138" t="s">
        <v>164</v>
      </c>
      <c r="B1" s="139"/>
      <c r="C1" s="139"/>
      <c r="D1" s="139"/>
      <c r="E1" s="1" t="s">
        <v>155</v>
      </c>
    </row>
    <row r="2" spans="1:4" ht="12.75">
      <c r="A2" s="138" t="s">
        <v>259</v>
      </c>
      <c r="B2" s="139"/>
      <c r="C2" s="139"/>
      <c r="D2" s="139"/>
    </row>
    <row r="3" spans="1:4" ht="12.75">
      <c r="A3" s="138" t="s">
        <v>260</v>
      </c>
      <c r="B3" s="139"/>
      <c r="C3" s="97"/>
      <c r="D3" s="97"/>
    </row>
    <row r="4" spans="1:4" ht="12.75">
      <c r="A4" s="1"/>
      <c r="B4" s="1"/>
      <c r="C4" s="1"/>
      <c r="D4" s="18"/>
    </row>
    <row r="5" spans="1:6" ht="12.75">
      <c r="A5" s="157" t="s">
        <v>66</v>
      </c>
      <c r="B5" s="158"/>
      <c r="C5" s="158"/>
      <c r="D5" s="158"/>
      <c r="E5" s="158"/>
      <c r="F5" s="158"/>
    </row>
    <row r="6" spans="1:6" ht="12.75">
      <c r="A6" s="157" t="s">
        <v>151</v>
      </c>
      <c r="B6" s="157"/>
      <c r="C6" s="157"/>
      <c r="D6" s="158"/>
      <c r="E6" s="158"/>
      <c r="F6" s="158"/>
    </row>
    <row r="7" ht="12.75">
      <c r="B7" s="2">
        <v>2008</v>
      </c>
    </row>
    <row r="8" spans="1:6" ht="12.75">
      <c r="A8" s="120"/>
      <c r="F8" s="50"/>
    </row>
    <row r="9" spans="1:6" ht="15" customHeight="1">
      <c r="A9" s="69"/>
      <c r="B9" s="69"/>
      <c r="C9" s="9" t="s">
        <v>73</v>
      </c>
      <c r="D9" s="70"/>
      <c r="E9" s="48" t="s">
        <v>74</v>
      </c>
      <c r="F9" s="9"/>
    </row>
    <row r="10" spans="1:6" ht="15" customHeight="1">
      <c r="A10" s="71" t="s">
        <v>75</v>
      </c>
      <c r="B10" s="71" t="s">
        <v>76</v>
      </c>
      <c r="C10" s="9" t="s">
        <v>69</v>
      </c>
      <c r="D10" s="70" t="s">
        <v>77</v>
      </c>
      <c r="E10" s="48" t="s">
        <v>71</v>
      </c>
      <c r="F10" s="9" t="s">
        <v>72</v>
      </c>
    </row>
    <row r="11" spans="1:6" ht="15" customHeight="1">
      <c r="A11" s="106" t="s">
        <v>78</v>
      </c>
      <c r="B11" s="25"/>
      <c r="C11" s="68"/>
      <c r="D11" s="68"/>
      <c r="E11" s="108"/>
      <c r="F11" s="109">
        <f>+D11-C11</f>
        <v>0</v>
      </c>
    </row>
    <row r="12" spans="1:6" ht="15" customHeight="1">
      <c r="A12" s="56" t="s">
        <v>142</v>
      </c>
      <c r="B12" s="25"/>
      <c r="C12" s="68">
        <v>0</v>
      </c>
      <c r="D12" s="68">
        <v>50</v>
      </c>
      <c r="E12" s="108"/>
      <c r="F12" s="109">
        <f aca="true" t="shared" si="0" ref="F12:F25">+D12-C12</f>
        <v>50</v>
      </c>
    </row>
    <row r="13" spans="1:6" ht="15" customHeight="1">
      <c r="A13" s="54" t="s">
        <v>143</v>
      </c>
      <c r="B13" s="25"/>
      <c r="C13" s="68">
        <f>+IB_Közh_eredmkim!C17</f>
        <v>0</v>
      </c>
      <c r="D13" s="68"/>
      <c r="E13" s="108"/>
      <c r="F13" s="109">
        <f t="shared" si="0"/>
        <v>0</v>
      </c>
    </row>
    <row r="14" spans="1:6" ht="15" customHeight="1">
      <c r="A14" s="24" t="s">
        <v>79</v>
      </c>
      <c r="B14" s="31"/>
      <c r="C14" s="49">
        <v>0</v>
      </c>
      <c r="D14" s="49">
        <v>0</v>
      </c>
      <c r="E14" s="53"/>
      <c r="F14" s="72">
        <f t="shared" si="0"/>
        <v>0</v>
      </c>
    </row>
    <row r="15" spans="1:6" ht="15" customHeight="1">
      <c r="A15" s="73" t="s">
        <v>80</v>
      </c>
      <c r="B15" s="25"/>
      <c r="C15" s="49"/>
      <c r="D15" s="49">
        <v>250</v>
      </c>
      <c r="E15" s="53"/>
      <c r="F15" s="72">
        <f t="shared" si="0"/>
        <v>250</v>
      </c>
    </row>
    <row r="16" spans="1:6" ht="15" customHeight="1">
      <c r="A16" s="24" t="s">
        <v>117</v>
      </c>
      <c r="B16" s="25"/>
      <c r="C16" s="49"/>
      <c r="D16" s="49"/>
      <c r="E16" s="53"/>
      <c r="F16" s="72">
        <f t="shared" si="0"/>
        <v>0</v>
      </c>
    </row>
    <row r="17" spans="1:6" ht="15" customHeight="1">
      <c r="A17" s="73" t="s">
        <v>81</v>
      </c>
      <c r="B17" s="31"/>
      <c r="C17" s="49"/>
      <c r="D17" s="49"/>
      <c r="E17" s="53"/>
      <c r="F17" s="72">
        <f t="shared" si="0"/>
        <v>0</v>
      </c>
    </row>
    <row r="18" spans="1:6" ht="15" customHeight="1">
      <c r="A18" s="73" t="s">
        <v>86</v>
      </c>
      <c r="B18" s="31"/>
      <c r="C18" s="49"/>
      <c r="D18" s="122"/>
      <c r="E18" s="123"/>
      <c r="F18" s="124">
        <f t="shared" si="0"/>
        <v>0</v>
      </c>
    </row>
    <row r="19" spans="1:6" ht="15" customHeight="1">
      <c r="A19" s="73" t="s">
        <v>82</v>
      </c>
      <c r="B19" s="31"/>
      <c r="C19" s="49"/>
      <c r="D19" s="49"/>
      <c r="E19" s="53"/>
      <c r="F19" s="72">
        <f t="shared" si="0"/>
        <v>0</v>
      </c>
    </row>
    <row r="20" spans="1:6" ht="15" customHeight="1">
      <c r="A20" s="73" t="s">
        <v>146</v>
      </c>
      <c r="B20" s="31"/>
      <c r="C20" s="49"/>
      <c r="D20" s="49">
        <v>200</v>
      </c>
      <c r="E20" s="53"/>
      <c r="F20" s="72">
        <f t="shared" si="0"/>
        <v>200</v>
      </c>
    </row>
    <row r="21" spans="1:6" ht="15" customHeight="1">
      <c r="A21" s="73" t="s">
        <v>147</v>
      </c>
      <c r="B21" s="31"/>
      <c r="C21" s="49"/>
      <c r="D21" s="49">
        <v>225</v>
      </c>
      <c r="E21" s="53"/>
      <c r="F21" s="72">
        <f t="shared" si="0"/>
        <v>225</v>
      </c>
    </row>
    <row r="22" spans="1:6" ht="15" customHeight="1">
      <c r="A22" s="73" t="s">
        <v>83</v>
      </c>
      <c r="B22" s="25"/>
      <c r="C22" s="49"/>
      <c r="D22" s="49"/>
      <c r="E22" s="53"/>
      <c r="F22" s="72">
        <f t="shared" si="0"/>
        <v>0</v>
      </c>
    </row>
    <row r="23" spans="1:6" ht="15" customHeight="1">
      <c r="A23" s="24" t="s">
        <v>84</v>
      </c>
      <c r="B23" s="31"/>
      <c r="C23" s="68"/>
      <c r="D23" s="68"/>
      <c r="E23" s="108" t="e">
        <f>+D23/C23</f>
        <v>#DIV/0!</v>
      </c>
      <c r="F23" s="72">
        <f t="shared" si="0"/>
        <v>0</v>
      </c>
    </row>
    <row r="24" spans="1:6" ht="15" customHeight="1">
      <c r="A24" s="24" t="s">
        <v>85</v>
      </c>
      <c r="B24" s="31"/>
      <c r="C24" s="49"/>
      <c r="D24" s="49">
        <v>0</v>
      </c>
      <c r="E24" s="53"/>
      <c r="F24" s="72">
        <f t="shared" si="0"/>
        <v>0</v>
      </c>
    </row>
    <row r="25" spans="1:6" ht="15" customHeight="1">
      <c r="A25" s="9" t="s">
        <v>116</v>
      </c>
      <c r="B25" s="9"/>
      <c r="C25" s="104">
        <f>SUM(C12:C24)+C11</f>
        <v>0</v>
      </c>
      <c r="D25" s="18">
        <f>SUM(D12:D24)+D11</f>
        <v>725</v>
      </c>
      <c r="E25" s="108" t="e">
        <f>+D25/C25</f>
        <v>#DIV/0!</v>
      </c>
      <c r="F25" s="109">
        <f t="shared" si="0"/>
        <v>725</v>
      </c>
    </row>
    <row r="26" ht="12.75">
      <c r="D26" s="98"/>
    </row>
    <row r="28" spans="1:4" ht="12.75">
      <c r="A28" t="s">
        <v>270</v>
      </c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6"/>
      <c r="C30" s="112"/>
      <c r="D30" s="112"/>
    </row>
    <row r="31" spans="1:4" ht="12.75">
      <c r="A31" s="113"/>
      <c r="B31" s="16"/>
      <c r="C31" s="17"/>
      <c r="D31" s="17"/>
    </row>
    <row r="32" spans="1:5" ht="12.75">
      <c r="A32" s="114"/>
      <c r="B32" s="119" t="s">
        <v>157</v>
      </c>
      <c r="C32" s="143" t="s">
        <v>258</v>
      </c>
      <c r="D32" s="144"/>
      <c r="E32" s="144"/>
    </row>
    <row r="33" spans="1:5" ht="12.75">
      <c r="A33" s="114"/>
      <c r="C33" s="137" t="s">
        <v>159</v>
      </c>
      <c r="D33" s="137"/>
      <c r="E33" s="137"/>
    </row>
    <row r="34" spans="2:4" ht="12.75">
      <c r="B34" s="16"/>
      <c r="C34" s="112"/>
      <c r="D34" s="112"/>
    </row>
  </sheetData>
  <mergeCells count="7">
    <mergeCell ref="C33:E33"/>
    <mergeCell ref="A1:D1"/>
    <mergeCell ref="A2:D2"/>
    <mergeCell ref="A3:B3"/>
    <mergeCell ref="C32:E32"/>
    <mergeCell ref="A5:F5"/>
    <mergeCell ref="A6:F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12" sqref="C12"/>
    </sheetView>
  </sheetViews>
  <sheetFormatPr defaultColWidth="9.00390625" defaultRowHeight="12.75"/>
  <cols>
    <col min="1" max="1" width="27.125" style="0" customWidth="1"/>
    <col min="2" max="2" width="10.00390625" style="0" bestFit="1" customWidth="1"/>
    <col min="3" max="3" width="13.625" style="0" bestFit="1" customWidth="1"/>
    <col min="4" max="4" width="7.875" style="0" customWidth="1"/>
  </cols>
  <sheetData>
    <row r="1" spans="1:4" ht="12.75">
      <c r="A1" s="138" t="s">
        <v>164</v>
      </c>
      <c r="B1" s="139"/>
      <c r="C1" s="139"/>
      <c r="D1" s="139"/>
    </row>
    <row r="2" spans="1:4" ht="12.75">
      <c r="A2" s="138" t="s">
        <v>259</v>
      </c>
      <c r="B2" s="139"/>
      <c r="C2" s="139"/>
      <c r="D2" s="139"/>
    </row>
    <row r="3" spans="1:4" ht="12.75">
      <c r="A3" s="138" t="s">
        <v>260</v>
      </c>
      <c r="B3" s="139"/>
      <c r="C3" s="97"/>
      <c r="D3" s="97"/>
    </row>
    <row r="4" ht="12.75">
      <c r="D4" s="1" t="s">
        <v>136</v>
      </c>
    </row>
    <row r="5" ht="12.75">
      <c r="C5" s="1" t="s">
        <v>66</v>
      </c>
    </row>
    <row r="6" ht="12.75">
      <c r="B6" s="1" t="s">
        <v>120</v>
      </c>
    </row>
    <row r="7" ht="12.75">
      <c r="C7" s="2">
        <v>2008</v>
      </c>
    </row>
    <row r="9" spans="1:5" ht="12.75">
      <c r="A9" s="74" t="s">
        <v>121</v>
      </c>
      <c r="B9" s="111" t="s">
        <v>69</v>
      </c>
      <c r="C9" s="111" t="s">
        <v>122</v>
      </c>
      <c r="D9" s="31" t="s">
        <v>123</v>
      </c>
      <c r="E9" s="31"/>
    </row>
    <row r="10" spans="1:5" ht="12.75">
      <c r="A10" s="75"/>
      <c r="B10" s="52" t="s">
        <v>67</v>
      </c>
      <c r="C10" s="52" t="s">
        <v>67</v>
      </c>
      <c r="D10" s="31" t="s">
        <v>71</v>
      </c>
      <c r="E10" s="31" t="s">
        <v>72</v>
      </c>
    </row>
    <row r="11" spans="1:5" ht="12.75">
      <c r="A11" s="75" t="s">
        <v>152</v>
      </c>
      <c r="B11" s="126">
        <f>+'IA Közh_merleg'!C27</f>
        <v>0</v>
      </c>
      <c r="C11" s="126">
        <f>+'IA Közh_merleg'!E27</f>
        <v>296</v>
      </c>
      <c r="D11" s="77" t="e">
        <f>C11/B11</f>
        <v>#DIV/0!</v>
      </c>
      <c r="E11" s="110">
        <f>+C11-B11</f>
        <v>296</v>
      </c>
    </row>
    <row r="12" spans="1:5" ht="12.75">
      <c r="A12" s="31" t="s">
        <v>124</v>
      </c>
      <c r="B12" s="127"/>
      <c r="C12" s="127"/>
      <c r="D12" s="77"/>
      <c r="E12" s="110">
        <f>+C12-B12</f>
        <v>0</v>
      </c>
    </row>
    <row r="13" spans="1:6" ht="12.75">
      <c r="A13" s="31" t="s">
        <v>153</v>
      </c>
      <c r="B13" s="127">
        <f>+'IA Közh_merleg'!C29</f>
        <v>0</v>
      </c>
      <c r="C13" s="127">
        <f>+'IA Közh_merleg'!E29</f>
        <v>0</v>
      </c>
      <c r="D13" s="77" t="e">
        <f>C13/B13</f>
        <v>#DIV/0!</v>
      </c>
      <c r="E13" s="110">
        <f>+C13-B13</f>
        <v>0</v>
      </c>
      <c r="F13" s="66"/>
    </row>
    <row r="14" spans="1:5" ht="12.75">
      <c r="A14" s="78" t="s">
        <v>125</v>
      </c>
      <c r="B14" s="128"/>
      <c r="C14" s="128"/>
      <c r="D14" s="79"/>
      <c r="E14" s="110"/>
    </row>
    <row r="15" spans="1:5" ht="12.75">
      <c r="A15" s="80" t="s">
        <v>126</v>
      </c>
      <c r="B15" s="129">
        <f>+B17+B18</f>
        <v>0</v>
      </c>
      <c r="C15" s="129">
        <f>+C17+C18</f>
        <v>0</v>
      </c>
      <c r="D15" s="81"/>
      <c r="E15" s="110"/>
    </row>
    <row r="16" spans="1:5" ht="12.75">
      <c r="A16" s="83" t="s">
        <v>127</v>
      </c>
      <c r="B16" s="130"/>
      <c r="C16" s="131"/>
      <c r="D16" s="84"/>
      <c r="E16" s="110"/>
    </row>
    <row r="17" spans="1:5" ht="12.75">
      <c r="A17" s="85" t="s">
        <v>128</v>
      </c>
      <c r="B17" s="132"/>
      <c r="C17" s="133"/>
      <c r="D17" s="81"/>
      <c r="E17" s="110"/>
    </row>
    <row r="18" spans="1:5" ht="12.75">
      <c r="A18" s="86" t="s">
        <v>129</v>
      </c>
      <c r="B18" s="127">
        <v>0</v>
      </c>
      <c r="C18" s="127">
        <v>0</v>
      </c>
      <c r="D18" s="81"/>
      <c r="E18" s="82">
        <f>C18-B18</f>
        <v>0</v>
      </c>
    </row>
    <row r="19" spans="1:4" ht="12.75">
      <c r="A19" s="78" t="s">
        <v>130</v>
      </c>
      <c r="B19" s="128"/>
      <c r="C19" s="128"/>
      <c r="D19" s="79"/>
    </row>
    <row r="20" spans="1:5" ht="12.75">
      <c r="A20" s="80" t="s">
        <v>126</v>
      </c>
      <c r="B20" s="134">
        <f>SUM(B22:B23)</f>
        <v>0</v>
      </c>
      <c r="C20" s="134">
        <f>SUM(C22:C23)</f>
        <v>296</v>
      </c>
      <c r="D20" s="81"/>
      <c r="E20" s="52"/>
    </row>
    <row r="21" spans="1:5" ht="12.75">
      <c r="A21" s="83" t="s">
        <v>127</v>
      </c>
      <c r="B21" s="128"/>
      <c r="C21" s="128"/>
      <c r="D21" s="84"/>
      <c r="E21" s="87"/>
    </row>
    <row r="22" spans="1:5" ht="12.75">
      <c r="A22" s="85" t="s">
        <v>131</v>
      </c>
      <c r="B22" s="134">
        <f>+IB_Közh_eredmkim!C47</f>
        <v>0</v>
      </c>
      <c r="C22" s="134">
        <f>+IB_Közh_eredmkim!E47</f>
        <v>296</v>
      </c>
      <c r="D22" s="81"/>
      <c r="E22" s="82">
        <f>C22-B22</f>
        <v>296</v>
      </c>
    </row>
    <row r="23" spans="1:5" ht="12.75">
      <c r="A23" s="86" t="s">
        <v>129</v>
      </c>
      <c r="B23" s="125"/>
      <c r="C23" s="31"/>
      <c r="D23" s="81"/>
      <c r="E23" s="76"/>
    </row>
    <row r="24" spans="4:5" ht="12.75">
      <c r="D24" s="88"/>
      <c r="E24" s="33"/>
    </row>
    <row r="26" spans="1:4" ht="12.75">
      <c r="A26" t="s">
        <v>264</v>
      </c>
      <c r="B26" s="16"/>
      <c r="C26" s="16"/>
      <c r="D26" s="16"/>
    </row>
    <row r="27" spans="2:4" ht="12.75">
      <c r="B27" s="16"/>
      <c r="C27" s="16"/>
      <c r="D27" s="16"/>
    </row>
    <row r="28" spans="2:4" ht="12.75">
      <c r="B28" s="16"/>
      <c r="C28" s="112"/>
      <c r="D28" s="112"/>
    </row>
    <row r="29" spans="1:4" ht="12.75">
      <c r="A29" s="113"/>
      <c r="B29" s="16"/>
      <c r="C29" s="17"/>
      <c r="D29" s="17"/>
    </row>
    <row r="30" spans="1:5" ht="12.75">
      <c r="A30" s="114"/>
      <c r="B30" s="119" t="s">
        <v>157</v>
      </c>
      <c r="C30" s="143" t="s">
        <v>258</v>
      </c>
      <c r="D30" s="144"/>
      <c r="E30" s="144"/>
    </row>
    <row r="31" spans="1:5" ht="12.75">
      <c r="A31" s="114"/>
      <c r="C31" s="137" t="s">
        <v>159</v>
      </c>
      <c r="D31" s="137"/>
      <c r="E31" s="137"/>
    </row>
  </sheetData>
  <sheetProtection/>
  <mergeCells count="5">
    <mergeCell ref="C30:E30"/>
    <mergeCell ref="C31:E31"/>
    <mergeCell ref="A1:D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D3"/>
    </sheetView>
  </sheetViews>
  <sheetFormatPr defaultColWidth="9.00390625" defaultRowHeight="12.75"/>
  <cols>
    <col min="1" max="1" width="36.75390625" style="0" customWidth="1"/>
    <col min="6" max="6" width="14.625" style="0" customWidth="1"/>
  </cols>
  <sheetData>
    <row r="1" spans="1:6" ht="12.75">
      <c r="A1" s="138" t="s">
        <v>164</v>
      </c>
      <c r="B1" s="139"/>
      <c r="C1" s="139"/>
      <c r="D1" s="139"/>
      <c r="F1" s="1" t="s">
        <v>137</v>
      </c>
    </row>
    <row r="2" spans="1:4" ht="12.75">
      <c r="A2" s="138" t="s">
        <v>259</v>
      </c>
      <c r="B2" s="139"/>
      <c r="C2" s="139"/>
      <c r="D2" s="139"/>
    </row>
    <row r="3" spans="1:4" ht="12.75">
      <c r="A3" s="138" t="s">
        <v>260</v>
      </c>
      <c r="B3" s="139"/>
      <c r="C3" s="97"/>
      <c r="D3" s="97"/>
    </row>
    <row r="4" ht="12.75">
      <c r="A4" s="1"/>
    </row>
    <row r="5" spans="1:10" ht="12.75">
      <c r="A5" s="157" t="s">
        <v>66</v>
      </c>
      <c r="B5" s="157"/>
      <c r="C5" s="157"/>
      <c r="D5" s="158"/>
      <c r="E5" s="157"/>
      <c r="F5" s="157"/>
      <c r="G5" s="1"/>
      <c r="H5" s="1"/>
      <c r="I5" s="1"/>
      <c r="J5" s="1"/>
    </row>
    <row r="6" spans="1:6" ht="12.75">
      <c r="A6" s="142" t="s">
        <v>115</v>
      </c>
      <c r="B6" s="137"/>
      <c r="C6" s="137"/>
      <c r="D6" s="137"/>
      <c r="E6" s="137"/>
      <c r="F6" s="137"/>
    </row>
    <row r="7" spans="1:6" ht="12.75">
      <c r="A7" s="159">
        <v>2008</v>
      </c>
      <c r="B7" s="137"/>
      <c r="C7" s="137"/>
      <c r="D7" s="137"/>
      <c r="E7" s="137"/>
      <c r="F7" s="137"/>
    </row>
    <row r="8" ht="12.75">
      <c r="D8" s="51"/>
    </row>
    <row r="9" spans="1:6" ht="38.25">
      <c r="A9" s="60" t="s">
        <v>87</v>
      </c>
      <c r="B9" s="54" t="s">
        <v>88</v>
      </c>
      <c r="C9" s="56" t="s">
        <v>89</v>
      </c>
      <c r="D9" s="59" t="s">
        <v>91</v>
      </c>
      <c r="E9" s="57"/>
      <c r="F9" s="54" t="s">
        <v>70</v>
      </c>
    </row>
    <row r="10" spans="1:6" ht="12.75">
      <c r="A10" s="47"/>
      <c r="B10" s="55" t="s">
        <v>90</v>
      </c>
      <c r="C10" s="55" t="s">
        <v>90</v>
      </c>
      <c r="D10" s="58" t="s">
        <v>71</v>
      </c>
      <c r="E10" s="55" t="s">
        <v>90</v>
      </c>
      <c r="F10" s="9"/>
    </row>
    <row r="11" spans="1:6" ht="12.75">
      <c r="A11" s="31" t="s">
        <v>92</v>
      </c>
      <c r="B11" s="31"/>
      <c r="C11" s="31"/>
      <c r="D11" s="31"/>
      <c r="E11" s="31"/>
      <c r="F11" s="31"/>
    </row>
    <row r="12" spans="1:6" ht="12.75">
      <c r="A12" s="61" t="s">
        <v>94</v>
      </c>
      <c r="B12" s="31"/>
      <c r="C12" s="31"/>
      <c r="D12" s="31"/>
      <c r="E12" s="31"/>
      <c r="F12" s="31"/>
    </row>
    <row r="13" spans="1:6" ht="12.75">
      <c r="A13" s="62" t="s">
        <v>93</v>
      </c>
      <c r="B13" s="31"/>
      <c r="C13" s="31"/>
      <c r="D13" s="31"/>
      <c r="E13" s="31"/>
      <c r="F13" s="31"/>
    </row>
    <row r="14" spans="1:6" ht="12.75">
      <c r="A14" s="62" t="s">
        <v>95</v>
      </c>
      <c r="B14" s="31"/>
      <c r="C14" s="31"/>
      <c r="D14" s="31"/>
      <c r="E14" s="31"/>
      <c r="F14" s="31"/>
    </row>
    <row r="15" spans="1:6" ht="12.75">
      <c r="A15" s="62" t="s">
        <v>96</v>
      </c>
      <c r="B15" s="31"/>
      <c r="C15" s="31"/>
      <c r="D15" s="31"/>
      <c r="E15" s="31"/>
      <c r="F15" s="31"/>
    </row>
    <row r="16" ht="12.75">
      <c r="D16" s="51"/>
    </row>
    <row r="17" spans="1:6" ht="38.25">
      <c r="A17" s="60" t="s">
        <v>87</v>
      </c>
      <c r="B17" s="54" t="s">
        <v>88</v>
      </c>
      <c r="C17" s="56" t="s">
        <v>89</v>
      </c>
      <c r="D17" s="59" t="s">
        <v>91</v>
      </c>
      <c r="E17" s="57"/>
      <c r="F17" s="54" t="s">
        <v>70</v>
      </c>
    </row>
    <row r="18" spans="1:6" ht="12.75">
      <c r="A18" s="47"/>
      <c r="B18" s="55" t="s">
        <v>90</v>
      </c>
      <c r="C18" s="55" t="s">
        <v>90</v>
      </c>
      <c r="D18" s="58" t="s">
        <v>71</v>
      </c>
      <c r="E18" s="55" t="s">
        <v>90</v>
      </c>
      <c r="F18" s="9"/>
    </row>
    <row r="19" spans="1:6" ht="25.5">
      <c r="A19" s="25" t="s">
        <v>97</v>
      </c>
      <c r="B19" s="31"/>
      <c r="C19" s="31"/>
      <c r="D19" s="31"/>
      <c r="E19" s="31"/>
      <c r="F19" s="31"/>
    </row>
    <row r="20" spans="1:6" ht="12.75">
      <c r="A20" s="5" t="s">
        <v>98</v>
      </c>
      <c r="B20" s="31"/>
      <c r="C20" s="31"/>
      <c r="D20" s="31"/>
      <c r="E20" s="31"/>
      <c r="F20" s="31"/>
    </row>
    <row r="21" spans="1:6" ht="12.75">
      <c r="A21" s="5" t="s">
        <v>99</v>
      </c>
      <c r="B21" s="31"/>
      <c r="C21" s="31"/>
      <c r="D21" s="31"/>
      <c r="E21" s="31"/>
      <c r="F21" s="31"/>
    </row>
    <row r="24" ht="12.75">
      <c r="A24" t="s">
        <v>269</v>
      </c>
    </row>
    <row r="26" spans="1:4" ht="12.75">
      <c r="A26" t="s">
        <v>264</v>
      </c>
      <c r="B26" s="16"/>
      <c r="C26" s="16"/>
      <c r="D26" s="16"/>
    </row>
    <row r="27" spans="2:4" ht="12.75">
      <c r="B27" s="16"/>
      <c r="C27" s="16"/>
      <c r="D27" s="16"/>
    </row>
    <row r="28" spans="2:4" ht="12.75">
      <c r="B28" s="16"/>
      <c r="C28" s="112"/>
      <c r="D28" s="112"/>
    </row>
    <row r="29" spans="1:4" ht="12.75">
      <c r="A29" s="113"/>
      <c r="B29" s="16"/>
      <c r="C29" s="17"/>
      <c r="D29" s="17"/>
    </row>
    <row r="30" spans="1:5" ht="12.75">
      <c r="A30" s="114"/>
      <c r="B30" s="119" t="s">
        <v>157</v>
      </c>
      <c r="C30" s="143" t="s">
        <v>258</v>
      </c>
      <c r="D30" s="144"/>
      <c r="E30" s="144"/>
    </row>
    <row r="31" spans="1:5" ht="12.75">
      <c r="A31" s="114"/>
      <c r="C31" s="137" t="s">
        <v>158</v>
      </c>
      <c r="D31" s="137"/>
      <c r="E31" s="137"/>
    </row>
  </sheetData>
  <mergeCells count="8">
    <mergeCell ref="A1:D1"/>
    <mergeCell ref="A2:D2"/>
    <mergeCell ref="A3:B3"/>
    <mergeCell ref="C30:E30"/>
    <mergeCell ref="C31:E31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4">
      <selection activeCell="A29" sqref="A29"/>
    </sheetView>
  </sheetViews>
  <sheetFormatPr defaultColWidth="9.00390625" defaultRowHeight="12.75"/>
  <cols>
    <col min="1" max="1" width="33.875" style="0" customWidth="1"/>
    <col min="2" max="3" width="12.75390625" style="0" customWidth="1"/>
  </cols>
  <sheetData>
    <row r="1" spans="1:5" ht="12.75">
      <c r="A1" s="138" t="s">
        <v>164</v>
      </c>
      <c r="B1" s="139"/>
      <c r="C1" s="139"/>
      <c r="D1" s="139"/>
      <c r="E1" s="18"/>
    </row>
    <row r="2" spans="1:5" ht="12.75">
      <c r="A2" s="138" t="s">
        <v>259</v>
      </c>
      <c r="B2" s="139"/>
      <c r="C2" s="139"/>
      <c r="D2" s="139"/>
      <c r="E2" s="18"/>
    </row>
    <row r="3" spans="1:5" ht="12.75">
      <c r="A3" s="138" t="s">
        <v>260</v>
      </c>
      <c r="B3" s="139"/>
      <c r="C3" s="97"/>
      <c r="D3" s="97"/>
      <c r="E3" s="18"/>
    </row>
    <row r="4" spans="1:5" ht="12.75">
      <c r="A4" s="1"/>
      <c r="B4" s="1"/>
      <c r="C4" s="1"/>
      <c r="D4" s="1"/>
      <c r="E4" s="18"/>
    </row>
    <row r="5" spans="1:5" ht="12.75">
      <c r="A5" s="1"/>
      <c r="B5" s="1" t="s">
        <v>66</v>
      </c>
      <c r="D5" s="1"/>
      <c r="E5" s="18"/>
    </row>
    <row r="6" spans="1:5" ht="12.75">
      <c r="A6" s="1" t="s">
        <v>114</v>
      </c>
      <c r="B6" s="1"/>
      <c r="D6" s="1"/>
      <c r="E6" s="18"/>
    </row>
    <row r="7" spans="1:5" ht="12.75">
      <c r="A7" s="1"/>
      <c r="B7" s="2">
        <v>2008</v>
      </c>
      <c r="D7" s="1"/>
      <c r="E7" s="18"/>
    </row>
    <row r="8" spans="1:5" ht="12.75">
      <c r="A8" s="1"/>
      <c r="B8" s="64"/>
      <c r="D8" s="1"/>
      <c r="E8" s="18"/>
    </row>
    <row r="9" spans="1:5" ht="12.75">
      <c r="A9" s="1"/>
      <c r="B9" s="1"/>
      <c r="C9" s="1"/>
      <c r="D9" s="1"/>
      <c r="E9" s="18"/>
    </row>
    <row r="10" spans="4:5" ht="12.75">
      <c r="D10" s="51"/>
      <c r="E10" s="33"/>
    </row>
    <row r="11" spans="1:5" ht="25.5">
      <c r="A11" s="60" t="s">
        <v>100</v>
      </c>
      <c r="B11" s="54" t="s">
        <v>88</v>
      </c>
      <c r="C11" s="56" t="s">
        <v>89</v>
      </c>
      <c r="D11" s="59" t="s">
        <v>101</v>
      </c>
      <c r="E11" s="57"/>
    </row>
    <row r="12" spans="1:5" ht="12.75">
      <c r="A12" s="52"/>
      <c r="B12" s="55" t="s">
        <v>90</v>
      </c>
      <c r="C12" s="55" t="s">
        <v>90</v>
      </c>
      <c r="D12" s="58" t="s">
        <v>71</v>
      </c>
      <c r="E12" s="55" t="s">
        <v>90</v>
      </c>
    </row>
    <row r="13" spans="1:5" ht="12.75">
      <c r="A13" s="31" t="s">
        <v>102</v>
      </c>
      <c r="B13" s="31"/>
      <c r="C13" s="31"/>
      <c r="D13" s="31"/>
      <c r="E13" s="31"/>
    </row>
    <row r="14" spans="1:5" ht="12.75">
      <c r="A14" s="31" t="s">
        <v>103</v>
      </c>
      <c r="B14" s="31"/>
      <c r="C14" s="31"/>
      <c r="D14" s="31"/>
      <c r="E14" s="31"/>
    </row>
    <row r="15" spans="1:5" ht="12.75">
      <c r="A15" s="31" t="s">
        <v>104</v>
      </c>
      <c r="B15" s="31"/>
      <c r="C15" s="31"/>
      <c r="D15" s="31"/>
      <c r="E15" s="31"/>
    </row>
    <row r="16" spans="1:5" ht="12.75">
      <c r="A16" s="31" t="s">
        <v>105</v>
      </c>
      <c r="B16" s="31"/>
      <c r="C16" s="31"/>
      <c r="D16" s="31"/>
      <c r="E16" s="31"/>
    </row>
    <row r="17" spans="1:5" ht="12.75">
      <c r="A17" s="63" t="s">
        <v>106</v>
      </c>
      <c r="B17" s="31"/>
      <c r="C17" s="31"/>
      <c r="D17" s="31"/>
      <c r="E17" s="31"/>
    </row>
    <row r="18" spans="1:5" ht="12.75">
      <c r="A18" s="63" t="s">
        <v>107</v>
      </c>
      <c r="B18" s="31"/>
      <c r="C18" s="31"/>
      <c r="D18" s="31"/>
      <c r="E18" s="31"/>
    </row>
    <row r="19" spans="1:5" ht="12.75">
      <c r="A19" s="31" t="s">
        <v>108</v>
      </c>
      <c r="B19" s="31"/>
      <c r="C19" s="31"/>
      <c r="D19" s="31"/>
      <c r="E19" s="31"/>
    </row>
    <row r="20" spans="1:5" ht="12.75">
      <c r="A20" s="63" t="s">
        <v>156</v>
      </c>
      <c r="B20" s="31"/>
      <c r="C20" s="31"/>
      <c r="D20" s="31"/>
      <c r="E20" s="31"/>
    </row>
    <row r="21" spans="1:5" ht="12.75">
      <c r="A21" s="63" t="s">
        <v>109</v>
      </c>
      <c r="B21" s="31"/>
      <c r="C21" s="31"/>
      <c r="D21" s="31"/>
      <c r="E21" s="31"/>
    </row>
    <row r="22" spans="1:5" ht="12.75">
      <c r="A22" s="63" t="s">
        <v>110</v>
      </c>
      <c r="B22" s="31"/>
      <c r="C22" s="31"/>
      <c r="D22" s="31"/>
      <c r="E22" s="31"/>
    </row>
    <row r="23" spans="1:5" ht="12.75">
      <c r="A23" s="63" t="s">
        <v>111</v>
      </c>
      <c r="B23" s="31"/>
      <c r="C23" s="31"/>
      <c r="D23" s="31"/>
      <c r="E23" s="31"/>
    </row>
    <row r="24" spans="1:5" ht="12.75">
      <c r="A24" s="65" t="s">
        <v>112</v>
      </c>
      <c r="B24" s="31"/>
      <c r="C24" s="31"/>
      <c r="D24" s="31"/>
      <c r="E24" s="31"/>
    </row>
    <row r="25" spans="1:5" ht="12.75">
      <c r="A25" s="46" t="s">
        <v>113</v>
      </c>
      <c r="B25" s="9"/>
      <c r="C25" s="9"/>
      <c r="D25" s="9"/>
      <c r="E25" s="9"/>
    </row>
    <row r="27" spans="1:4" ht="12.75">
      <c r="A27" t="s">
        <v>271</v>
      </c>
      <c r="B27" s="16"/>
      <c r="C27" s="16"/>
      <c r="D27" s="16"/>
    </row>
    <row r="28" spans="2:4" ht="12.75">
      <c r="B28" s="16"/>
      <c r="C28" s="16"/>
      <c r="D28" s="16"/>
    </row>
    <row r="29" spans="1:4" ht="12.75">
      <c r="A29" t="s">
        <v>264</v>
      </c>
      <c r="B29" s="16"/>
      <c r="C29" s="112"/>
      <c r="D29" s="112"/>
    </row>
    <row r="30" spans="1:4" ht="12.75">
      <c r="A30" s="113"/>
      <c r="B30" s="16"/>
      <c r="C30" s="17"/>
      <c r="D30" s="17"/>
    </row>
    <row r="31" spans="1:5" ht="12.75">
      <c r="A31" s="114"/>
      <c r="B31" s="119" t="s">
        <v>157</v>
      </c>
      <c r="C31" s="143" t="s">
        <v>258</v>
      </c>
      <c r="D31" s="144"/>
      <c r="E31" s="144"/>
    </row>
    <row r="32" spans="1:5" ht="12.75">
      <c r="A32" s="114"/>
      <c r="C32" s="137" t="s">
        <v>159</v>
      </c>
      <c r="D32" s="137"/>
      <c r="E32" s="137"/>
    </row>
  </sheetData>
  <mergeCells count="5">
    <mergeCell ref="C31:E31"/>
    <mergeCell ref="C32:E32"/>
    <mergeCell ref="A1:D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Nóra Czefferné</dc:creator>
  <cp:keywords/>
  <dc:description/>
  <cp:lastModifiedBy>User</cp:lastModifiedBy>
  <cp:lastPrinted>2008-05-18T17:40:46Z</cp:lastPrinted>
  <dcterms:created xsi:type="dcterms:W3CDTF">2003-05-24T12:53:17Z</dcterms:created>
  <dcterms:modified xsi:type="dcterms:W3CDTF">2009-02-27T15:11:34Z</dcterms:modified>
  <cp:category/>
  <cp:version/>
  <cp:contentType/>
  <cp:contentStatus/>
</cp:coreProperties>
</file>